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HelifazRocha\Documents\IAUPE CONCURSOS\~Concursos\Z - Website\Concursos\2025\25_FACAPE\Edital-e-Anexos\"/>
    </mc:Choice>
  </mc:AlternateContent>
  <xr:revisionPtr revIDLastSave="0" documentId="13_ncr:1_{3E6E7499-101D-4862-B5E2-CAEDDF01FD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5" i="1"/>
  <c r="D13" i="1"/>
  <c r="D11" i="1"/>
  <c r="D9" i="1"/>
  <c r="D109" i="1"/>
  <c r="D131" i="1"/>
  <c r="D127" i="1"/>
  <c r="D125" i="1"/>
  <c r="D123" i="1"/>
  <c r="D111" i="1"/>
  <c r="D97" i="1"/>
  <c r="D95" i="1"/>
  <c r="D77" i="1"/>
  <c r="D75" i="1"/>
  <c r="D61" i="1"/>
  <c r="D59" i="1"/>
  <c r="D57" i="1"/>
  <c r="D55" i="1"/>
  <c r="D49" i="1"/>
  <c r="D47" i="1"/>
  <c r="D45" i="1"/>
  <c r="D41" i="1"/>
  <c r="D35" i="1"/>
  <c r="D33" i="1"/>
  <c r="D31" i="1"/>
  <c r="D29" i="1"/>
  <c r="D27" i="1"/>
  <c r="D23" i="1"/>
  <c r="D19" i="1" l="1"/>
  <c r="D113" i="1"/>
  <c r="D93" i="1"/>
  <c r="D91" i="1"/>
  <c r="D89" i="1"/>
  <c r="J99" i="1" l="1"/>
  <c r="D103" i="1"/>
  <c r="D107" i="1"/>
  <c r="D105" i="1"/>
  <c r="D87" i="1" l="1"/>
  <c r="D85" i="1"/>
  <c r="D83" i="1"/>
  <c r="D81" i="1"/>
  <c r="D73" i="1"/>
  <c r="D71" i="1"/>
  <c r="D69" i="1"/>
  <c r="D67" i="1"/>
  <c r="D65" i="1"/>
  <c r="D63" i="1"/>
  <c r="D25" i="1"/>
  <c r="J11" i="1"/>
  <c r="D129" i="1" l="1"/>
  <c r="J115" i="1" l="1"/>
  <c r="J81" i="1"/>
  <c r="J47" i="1"/>
  <c r="D39" i="1"/>
  <c r="D121" i="1"/>
  <c r="D115" i="1"/>
  <c r="D79" i="1"/>
  <c r="D43" i="1"/>
  <c r="D37" i="1"/>
  <c r="D51" i="1" l="1"/>
  <c r="K4" i="1"/>
  <c r="D117" i="1"/>
  <c r="D133" i="1"/>
  <c r="D99" i="1" l="1"/>
  <c r="B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Helifaz Rocha</author>
  </authors>
  <commentList>
    <comment ref="D19" authorId="0" shapeId="0" xr:uid="{70F272AA-9789-45E2-9025-221729285E4D}">
      <text>
        <r>
          <rPr>
            <b/>
            <sz val="9"/>
            <color indexed="81"/>
            <rFont val="Segoe UI"/>
            <family val="2"/>
          </rPr>
          <t>Observação:</t>
        </r>
        <r>
          <rPr>
            <sz val="9"/>
            <color indexed="81"/>
            <rFont val="Segoe UI"/>
            <family val="2"/>
          </rPr>
          <t xml:space="preserve"> Pontuação Não Cumulativa - Somente será pontuado a maior pontuação
</t>
        </r>
      </text>
    </comment>
  </commentList>
</comments>
</file>

<file path=xl/sharedStrings.xml><?xml version="1.0" encoding="utf-8"?>
<sst xmlns="http://schemas.openxmlformats.org/spreadsheetml/2006/main" count="278" uniqueCount="163">
  <si>
    <t>EXPERIÊNCIA PROFISSIONAL</t>
  </si>
  <si>
    <t>PONTUAÇÃO/MÁXIMO</t>
  </si>
  <si>
    <t>QUANTITATIVO</t>
  </si>
  <si>
    <t>PONTOS</t>
  </si>
  <si>
    <t>Quantos projetos?</t>
  </si>
  <si>
    <t>Quantos eventos?</t>
  </si>
  <si>
    <t>Não se Aplica</t>
  </si>
  <si>
    <t>Quantos artigos?</t>
  </si>
  <si>
    <t>3,5 pontos  por artigo</t>
  </si>
  <si>
    <t>Candidato(a)</t>
  </si>
  <si>
    <t>Pontuação</t>
  </si>
  <si>
    <t>0,5 ponto  por artigo</t>
  </si>
  <si>
    <t>Quantas patentes?</t>
  </si>
  <si>
    <t>Quantos livros?</t>
  </si>
  <si>
    <t>Quantos capítulos?</t>
  </si>
  <si>
    <t>Quantas participações?</t>
  </si>
  <si>
    <t>Não se aplica</t>
  </si>
  <si>
    <t>Quantas teses?</t>
  </si>
  <si>
    <t>Quantas dissertações?</t>
  </si>
  <si>
    <t>0,5 ponto por orientação</t>
  </si>
  <si>
    <t>Quantas Monografias?</t>
  </si>
  <si>
    <t>0,25 ponto por orientação</t>
  </si>
  <si>
    <t>1,0 ponto por banca</t>
  </si>
  <si>
    <t>Quantas bancas?</t>
  </si>
  <si>
    <t>0,5 ponto por banca</t>
  </si>
  <si>
    <t>TOTAL ITEM 2</t>
  </si>
  <si>
    <t>2,5 pontos  por artigo</t>
  </si>
  <si>
    <t>1,5 ponto  por artigo</t>
  </si>
  <si>
    <t>1 ponto  por trabalho</t>
  </si>
  <si>
    <t>Quantos trabalhos?</t>
  </si>
  <si>
    <t>Assinalar se existir</t>
  </si>
  <si>
    <t>2 pontos</t>
  </si>
  <si>
    <t>1 ponto por comissão</t>
  </si>
  <si>
    <t>Quantas comissões?</t>
  </si>
  <si>
    <t>TOTAL ITEM 4</t>
  </si>
  <si>
    <t>Quantas premiações?</t>
  </si>
  <si>
    <t>TOTAL ITEM 5</t>
  </si>
  <si>
    <t>1 ponto  por projeto</t>
  </si>
  <si>
    <t>6 pontos</t>
  </si>
  <si>
    <t>3 pontos  por projeto</t>
  </si>
  <si>
    <t>1,5 ponto  por projeto</t>
  </si>
  <si>
    <t>0,25 ponto por banca</t>
  </si>
  <si>
    <t>3 pontos  por artigo</t>
  </si>
  <si>
    <t>1 ponto  por artigo</t>
  </si>
  <si>
    <t>1 ponto  por evento</t>
  </si>
  <si>
    <t>TOTAL ITEM 1</t>
  </si>
  <si>
    <t>TOTAL ITEM 3</t>
  </si>
  <si>
    <t>ITEM 5: DIMENSÃO OUTRAS ATIVIDADES</t>
  </si>
  <si>
    <t>Área da Comissão</t>
  </si>
  <si>
    <t>JUSTIFICATIVA</t>
  </si>
  <si>
    <t>ENSINO</t>
  </si>
  <si>
    <t>Total</t>
  </si>
  <si>
    <t>PESQUISA</t>
  </si>
  <si>
    <t>GESTÃO</t>
  </si>
  <si>
    <t>OUTRAS ATIVIDADES</t>
  </si>
  <si>
    <t>OBS:</t>
  </si>
  <si>
    <t>0,5 ponto  por projeto</t>
  </si>
  <si>
    <t>1 ponto por participação</t>
  </si>
  <si>
    <t>PÁGINAS DE INÍCIO E FIM DO PDF</t>
  </si>
  <si>
    <t>ITEM 2: ATIVIDADES MAGISTÉRIO OU AFINS</t>
  </si>
  <si>
    <t>1 ponto a cada 30 horas</t>
  </si>
  <si>
    <t>1 ponto por ano</t>
  </si>
  <si>
    <t>Quantos anos?</t>
  </si>
  <si>
    <t>Orientação concluída  de Trabalho de Curso de Pós-Graduação Lato Sensu (Especialização), nos últimos cinco</t>
  </si>
  <si>
    <t>Quantas Orientações?</t>
  </si>
  <si>
    <t>Quantos Trabalhos?</t>
  </si>
  <si>
    <t>ITEM 3: PRODUÇÃO CIENTÍFICA, TÉCNICA, ARTÍSTICA E CULTURAL</t>
  </si>
  <si>
    <t>2 pontos  por artigo</t>
  </si>
  <si>
    <t>ITEM 4: EXERCÍCIO DE ATIVIDADES LIGADAS À ADMINISTRAÇÃO UNIVERSITÁRIA</t>
  </si>
  <si>
    <t>10 pontos</t>
  </si>
  <si>
    <t>8 pontos</t>
  </si>
  <si>
    <t>2 pontos por comissão</t>
  </si>
  <si>
    <t>Quantos estágios?</t>
  </si>
  <si>
    <t>Quantos materiais?</t>
  </si>
  <si>
    <t>Perfil de Atuação</t>
  </si>
  <si>
    <t>Orientação/Supervisão Concluida de Pós-Doutorado nos ultimos 5 anos</t>
  </si>
  <si>
    <t>2 pontos  por orientação</t>
  </si>
  <si>
    <t>2 ponto por dissertação orientada</t>
  </si>
  <si>
    <t>0,1 ponto por banca</t>
  </si>
  <si>
    <t>4,5 pontos  por artigo</t>
  </si>
  <si>
    <t>Autoria individual de Livros técnico-científicos ou artístico-culturais publicados na área acadêmica objeto do concurso, aprovados por Conselho Editorial e com registro ISBN.</t>
  </si>
  <si>
    <t>Participação em Conselho Editorial de revistas técnico-científicas ou artístico-culturais internacionais na área objeto do concurso.</t>
  </si>
  <si>
    <t>Participação em Conselho Editorial de revistas técnico-científicas ou artístico-culturais inacionais na área objeto do concurso.</t>
  </si>
  <si>
    <t>Chefia/coordenações de núcleos, estágios e trabalho de conclusão de curso (TCC), laboratórios, incubadoras ou equivalentes.</t>
  </si>
  <si>
    <t>5,0 pontos  por artigo</t>
  </si>
  <si>
    <t>4 pontos  por artigo</t>
  </si>
  <si>
    <t>5 pontos  por livro</t>
  </si>
  <si>
    <t>2,0 ponto  por capítulo</t>
  </si>
  <si>
    <t>2 ponto por participação</t>
  </si>
  <si>
    <t>4 pontos  por patente</t>
  </si>
  <si>
    <t>6  pontos</t>
  </si>
  <si>
    <t>Quantas horas? (somar o total de horas e dividir por 30)</t>
  </si>
  <si>
    <t>Quantas ministrações?</t>
  </si>
  <si>
    <t>Assinalar se verdadeiro</t>
  </si>
  <si>
    <t>Quantas?</t>
  </si>
  <si>
    <t>1 ponto por atividade</t>
  </si>
  <si>
    <t>1,5  ponto por dissertação co-orientada</t>
  </si>
  <si>
    <t>3,0 pontos por tese orientada</t>
  </si>
  <si>
    <t>2,5 ponto por tese co-orientada</t>
  </si>
  <si>
    <t>1,0 ponto  por material</t>
  </si>
  <si>
    <t>5 ponto  por estágio</t>
  </si>
  <si>
    <t>2  por premiação</t>
  </si>
  <si>
    <t>ANEXO IV- BAREMA</t>
  </si>
  <si>
    <t>Pontuação total:</t>
  </si>
  <si>
    <r>
      <t xml:space="preserve">ITEM 1: REQUISITOS DO PERFIL DO CANDIDATO </t>
    </r>
    <r>
      <rPr>
        <b/>
        <sz val="11"/>
        <color theme="1"/>
        <rFont val="Calibri"/>
        <family val="2"/>
        <scheme val="minor"/>
      </rPr>
      <t>(NÃO ACUMULATIVO)</t>
    </r>
  </si>
  <si>
    <t>5 pontos pela Titulação</t>
  </si>
  <si>
    <t>TITULAÇÃO (Será pontuada apenas a maior titulação)</t>
  </si>
  <si>
    <t>8 pontos pela Titulação</t>
  </si>
  <si>
    <t>15 pontos pela Titulação</t>
  </si>
  <si>
    <t>30 pontos pela Titulação</t>
  </si>
  <si>
    <r>
      <t xml:space="preserve">Titulação de </t>
    </r>
    <r>
      <rPr>
        <b/>
        <sz val="10"/>
        <color theme="1"/>
        <rFont val="Calibri"/>
        <family val="2"/>
      </rPr>
      <t>Graduação</t>
    </r>
    <r>
      <rPr>
        <sz val="10"/>
        <color theme="1"/>
        <rFont val="Calibri"/>
        <family val="2"/>
      </rPr>
      <t xml:space="preserve"> </t>
    </r>
  </si>
  <si>
    <r>
      <t>Titulação de Es</t>
    </r>
    <r>
      <rPr>
        <b/>
        <sz val="10"/>
        <color theme="1"/>
        <rFont val="Calibri"/>
        <family val="2"/>
        <scheme val="minor"/>
      </rPr>
      <t>pecializ</t>
    </r>
    <r>
      <rPr>
        <sz val="10"/>
        <color theme="1"/>
        <rFont val="Calibri"/>
        <family val="2"/>
        <scheme val="minor"/>
      </rPr>
      <t xml:space="preserve">ação (Lato Sensu) </t>
    </r>
  </si>
  <si>
    <r>
      <t xml:space="preserve">Titulação  de </t>
    </r>
    <r>
      <rPr>
        <b/>
        <sz val="10"/>
        <color theme="1"/>
        <rFont val="Calibri"/>
        <family val="2"/>
      </rPr>
      <t>Mestrado</t>
    </r>
    <r>
      <rPr>
        <sz val="10"/>
        <color theme="1"/>
        <rFont val="Calibri"/>
        <family val="2"/>
      </rPr>
      <t xml:space="preserve"> (Stricto Sensu)</t>
    </r>
  </si>
  <si>
    <r>
      <t xml:space="preserve">Titulação de </t>
    </r>
    <r>
      <rPr>
        <b/>
        <sz val="10"/>
        <color theme="1"/>
        <rFont val="Calibri"/>
        <family val="2"/>
      </rPr>
      <t>Doutorado</t>
    </r>
    <r>
      <rPr>
        <sz val="10"/>
        <color theme="1"/>
        <rFont val="Calibri"/>
        <family val="2"/>
      </rPr>
      <t xml:space="preserve"> ou </t>
    </r>
    <r>
      <rPr>
        <b/>
        <sz val="10"/>
        <color theme="1"/>
        <rFont val="Calibri"/>
        <family val="2"/>
      </rPr>
      <t>Livre Docente</t>
    </r>
    <r>
      <rPr>
        <sz val="10"/>
        <color theme="1"/>
        <rFont val="Calibri"/>
        <family val="2"/>
      </rPr>
      <t xml:space="preserve"> (Stricto Sensu)</t>
    </r>
  </si>
  <si>
    <r>
      <t>Titulação de</t>
    </r>
    <r>
      <rPr>
        <b/>
        <sz val="10"/>
        <color theme="1"/>
        <rFont val="Calibri"/>
        <family val="2"/>
      </rPr>
      <t xml:space="preserve"> Residência </t>
    </r>
    <r>
      <rPr>
        <sz val="10"/>
        <color theme="1"/>
        <rFont val="Calibri"/>
        <family val="2"/>
      </rPr>
      <t xml:space="preserve">ou </t>
    </r>
    <r>
      <rPr>
        <b/>
        <sz val="10"/>
        <color theme="1"/>
        <rFont val="Calibri"/>
        <family val="2"/>
      </rPr>
      <t>Título de especialista</t>
    </r>
  </si>
  <si>
    <r>
      <t xml:space="preserve">Assinalar se apresentou a titulação solicitada no perfil da </t>
    </r>
    <r>
      <rPr>
        <b/>
        <sz val="9"/>
        <color theme="1"/>
        <rFont val="Calibri"/>
        <family val="2"/>
      </rPr>
      <t>Doutorado</t>
    </r>
    <r>
      <rPr>
        <sz val="9"/>
        <color theme="1"/>
        <rFont val="Calibri"/>
        <family val="2"/>
      </rPr>
      <t xml:space="preserve"> do candidato</t>
    </r>
  </si>
  <si>
    <r>
      <t xml:space="preserve">Assinalar se apresentou a titulação solicitada no perfil da </t>
    </r>
    <r>
      <rPr>
        <b/>
        <sz val="9"/>
        <color theme="1"/>
        <rFont val="Calibri"/>
        <family val="2"/>
      </rPr>
      <t>Mestrado</t>
    </r>
    <r>
      <rPr>
        <sz val="9"/>
        <color theme="1"/>
        <rFont val="Calibri"/>
        <family val="2"/>
      </rPr>
      <t xml:space="preserve"> do candidato</t>
    </r>
  </si>
  <si>
    <r>
      <t xml:space="preserve">Assinalar se apresentou a titulação solicitada no perfil da </t>
    </r>
    <r>
      <rPr>
        <b/>
        <sz val="9"/>
        <color theme="1"/>
        <rFont val="Calibri"/>
        <family val="2"/>
      </rPr>
      <t>Residência</t>
    </r>
    <r>
      <rPr>
        <sz val="9"/>
        <color theme="1"/>
        <rFont val="Calibri"/>
        <family val="2"/>
      </rPr>
      <t xml:space="preserve"> OU </t>
    </r>
    <r>
      <rPr>
        <b/>
        <sz val="9"/>
        <color theme="1"/>
        <rFont val="Calibri"/>
        <family val="2"/>
      </rPr>
      <t>Título de especialista</t>
    </r>
    <r>
      <rPr>
        <sz val="9"/>
        <color theme="1"/>
        <rFont val="Calibri"/>
        <family val="2"/>
      </rPr>
      <t xml:space="preserve"> do candidato</t>
    </r>
  </si>
  <si>
    <r>
      <t xml:space="preserve">Assinalar se apresentou a titulação solicitada no perfil da </t>
    </r>
    <r>
      <rPr>
        <b/>
        <sz val="9"/>
        <color theme="1"/>
        <rFont val="Calibri"/>
        <family val="2"/>
        <scheme val="minor"/>
      </rPr>
      <t>pós-graduação</t>
    </r>
    <r>
      <rPr>
        <sz val="9"/>
        <color theme="1"/>
        <rFont val="Calibri"/>
        <family val="2"/>
        <scheme val="minor"/>
      </rPr>
      <t xml:space="preserve"> do candidato</t>
    </r>
  </si>
  <si>
    <r>
      <t xml:space="preserve">Assinalar se apresentou a titulação solicitada no perfil da </t>
    </r>
    <r>
      <rPr>
        <b/>
        <sz val="9"/>
        <color theme="1"/>
        <rFont val="Calibri"/>
        <family val="2"/>
      </rPr>
      <t>graduação</t>
    </r>
    <r>
      <rPr>
        <sz val="9"/>
        <color theme="1"/>
        <rFont val="Calibri"/>
        <family val="2"/>
      </rPr>
      <t xml:space="preserve"> do candidato</t>
    </r>
  </si>
  <si>
    <t xml:space="preserve">Premiação por mérito científico </t>
  </si>
  <si>
    <t xml:space="preserve">Coordenação de Eventos </t>
  </si>
  <si>
    <t xml:space="preserve">Participação, como consultor ah doc, em Banca Avaliadora de editais  </t>
  </si>
  <si>
    <t xml:space="preserve">Produção de Material técnico ou didático ou artístico com ficha catalográfica ou ISBN ou registro afim </t>
  </si>
  <si>
    <t xml:space="preserve">Estágio Pós-Doutoral </t>
  </si>
  <si>
    <t>Exercício técnico profissional em função diretamente relacionada com área de conhecimento objeto do Concurso por no mínimo um ano, independentemente do tempo de exercício.</t>
  </si>
  <si>
    <t xml:space="preserve">Membros de Comissões Temporárias designadas pelas chefias imediatas e/ou administração superior </t>
  </si>
  <si>
    <t xml:space="preserve">Orientação concluída  de Dissertação de mestrado, </t>
  </si>
  <si>
    <t xml:space="preserve">Co-Orientação concluída  de Dissertação de mestrado, </t>
  </si>
  <si>
    <t xml:space="preserve">Orientação de Projeto Institucional de Monitoria, Iniciação Científica, de Extensão, Iniciação à Docência, Estágio Docência ou Residência,  </t>
  </si>
  <si>
    <t>Participação, como membro titular, em Banca Examinadora de Concurso Público ou ou processos seletivos para admissão de docentes e servidores em IES  (por participação)</t>
  </si>
  <si>
    <t xml:space="preserve">Participação, como membro titular, em Banca Examinadora ou de Qualificação de Tese de Doutorado ou de Livre Docência, </t>
  </si>
  <si>
    <t xml:space="preserve">Participação, como membro titular, em Banca Examinadora ou de Qualificação de Dissertação de Mestrado </t>
  </si>
  <si>
    <t xml:space="preserve">Participação como membro titular em Banca Examinadora de Monografia de Curso Lato Sensu e/ou de Conclusão de Graduação </t>
  </si>
  <si>
    <t>Artigos publicados em periódicos indexados() na área de conhecimento do concurso. Qualis CAPES: Conceito B1</t>
  </si>
  <si>
    <t>Publicação de capítulo de livros técnico-científicos ou artístico-culturais como autor () na área de Conhecimento do objeto do concurso em obra com Conselho Editorial e com registro ISBN.</t>
  </si>
  <si>
    <t>Vice-Diretor, Chefias de Departamento, Coordenadores de Curso de Graduação, Coordenadores de Programas de Pós-graduação de caráter permanente, Coordenadores de Programas de Residência Profissional ou Multiprofissional.</t>
  </si>
  <si>
    <t>Membros de Conselhos Superiores de Universidades, Câmaras e Comissões Institucionais (por comissão).</t>
  </si>
  <si>
    <t>Coordenação Setorial de Pesquisa, Extensão, Ensino, Planejamento, Administração e Coordenação de outros setores ligados à Gestão Universitária</t>
  </si>
  <si>
    <t xml:space="preserve">Reitor ou Vice-Reitor </t>
  </si>
  <si>
    <t>Diretor ou Pró-Reitor de Unidade de Educação</t>
  </si>
  <si>
    <t>Patentes licenciadas</t>
  </si>
  <si>
    <t>Patentes depositadas</t>
  </si>
  <si>
    <t>Ministração de minicursos ou palestras em eventos técnico-científicos na área objeto do concurso.</t>
  </si>
  <si>
    <t>Participante de Projeto de pesquisa ou extensão ou projeto social aprovado em instituição acadêmica ou órgão de fomento sem financiamento</t>
  </si>
  <si>
    <t>Participante de Projeto de pesquisa ou extensão ou projeto social financiado através de editais de órgãos de fomento</t>
  </si>
  <si>
    <t>Coordenador de Projeto de pesquisa ou extensão aprovado em instituição acadêmica ou órgão de fomento sem financiamento</t>
  </si>
  <si>
    <t xml:space="preserve">Coordenador de Projeto de pesquisa ou extensão financiado através de editais de órgãos de fomento </t>
  </si>
  <si>
    <t>Publicação de Trabalhos completos ou Resumos Expandidos em Eventos Internacionais ou Nacionais na área de conhecimento do objeto do concurso.</t>
  </si>
  <si>
    <t>Artigos publicados em periódicos indexados na área de conhecimento do concurso. Qualis CAPES: Conceito C</t>
  </si>
  <si>
    <t>Artigos publicados em periódicos indexados na área de conhecimento do concurso. Qualis CAPES: Conceito B5</t>
  </si>
  <si>
    <t>Artigos publicados em periódicos indexados na área de conhecimento do concurso. Qualis CAPES: Conceito B4</t>
  </si>
  <si>
    <t>Artigos publicados em periódicos indexados na área de conhecimento do concurso. Qualis CAPES: Conceito B3</t>
  </si>
  <si>
    <t>Artigos publicados em periódicos indexados na área de conhecimento do concurso. Qualis CAPES: Conceito B2</t>
  </si>
  <si>
    <t>Artigos publicadosem periódicos indexados na área de conhecimento do concurso. Qualis CAPES: Conceito A4</t>
  </si>
  <si>
    <t>Artigos publicadosem periódicos indexados na área de conhecimento do concurso. Qualis CAPES: Conceito A3</t>
  </si>
  <si>
    <t>Artigos publicados em periódicos indexados na área de conhecimento do concurso. Qualis CAPES: Conceito A2</t>
  </si>
  <si>
    <t xml:space="preserve">Artigos publicados em periódicos indexados na área de conhecimento do concurso. Qualis CAPES: Conceito A1 </t>
  </si>
  <si>
    <t xml:space="preserve">Orientação concluída de Tese do Doutorado ou Livre Docência, </t>
  </si>
  <si>
    <t xml:space="preserve">Co-Orientação concluída de Tese do Doutorado ou Livre Docência, </t>
  </si>
  <si>
    <t>Orientação concluída  de Trabalho de Conclusão de Curso de Graduação.</t>
  </si>
  <si>
    <t>Aulas Ministradas No Ensino Superior (anexar declaração assinada em papel timbrado com o nome da disciplina, a carga horária por semestre)</t>
  </si>
  <si>
    <t>Aulas Ministradas na Educação Básica (anexar declaração assinada em papel timbrado com o nome da disciplina, a carga horária por 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</si>
</sst>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6" xfId="0" applyNumberFormat="1" applyFont="1" applyBorder="1" applyAlignment="1" applyProtection="1">
      <alignment horizontal="right"/>
      <protection locked="0"/>
    </xf>
    <xf numFmtId="0" fontId="1" fillId="0" borderId="26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0" fillId="3" borderId="0" xfId="0" applyFill="1"/>
    <xf numFmtId="0" fontId="2" fillId="3" borderId="6" xfId="0" applyFont="1" applyFill="1" applyBorder="1" applyAlignment="1">
      <alignment horizontal="center"/>
    </xf>
    <xf numFmtId="1" fontId="0" fillId="3" borderId="6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" fontId="1" fillId="3" borderId="6" xfId="0" applyNumberFormat="1" applyFont="1" applyFill="1" applyBorder="1" applyAlignment="1" applyProtection="1">
      <alignment horizontal="right"/>
      <protection locked="0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2" fillId="3" borderId="20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3" xfId="0" applyBorder="1"/>
    <xf numFmtId="0" fontId="0" fillId="2" borderId="0" xfId="0" applyFill="1"/>
    <xf numFmtId="0" fontId="0" fillId="0" borderId="2" xfId="0" applyBorder="1"/>
    <xf numFmtId="0" fontId="0" fillId="0" borderId="4" xfId="0" applyBorder="1"/>
    <xf numFmtId="0" fontId="1" fillId="3" borderId="0" xfId="0" applyFont="1" applyFill="1" applyAlignment="1">
      <alignment horizontal="center" wrapText="1"/>
    </xf>
    <xf numFmtId="0" fontId="0" fillId="4" borderId="15" xfId="0" applyFill="1" applyBorder="1"/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1" fontId="0" fillId="3" borderId="7" xfId="0" applyNumberFormat="1" applyFill="1" applyBorder="1"/>
    <xf numFmtId="0" fontId="0" fillId="0" borderId="46" xfId="0" applyBorder="1" applyAlignment="1">
      <alignment horizontal="center" wrapText="1"/>
    </xf>
    <xf numFmtId="0" fontId="0" fillId="4" borderId="23" xfId="0" applyFill="1" applyBorder="1"/>
    <xf numFmtId="0" fontId="1" fillId="3" borderId="3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3" xfId="0" applyFill="1" applyBorder="1"/>
    <xf numFmtId="1" fontId="0" fillId="3" borderId="6" xfId="0" applyNumberFormat="1" applyFill="1" applyBorder="1"/>
    <xf numFmtId="0" fontId="0" fillId="3" borderId="16" xfId="0" applyFill="1" applyBorder="1"/>
    <xf numFmtId="0" fontId="8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/>
    </xf>
    <xf numFmtId="0" fontId="8" fillId="5" borderId="58" xfId="0" applyFont="1" applyFill="1" applyBorder="1" applyAlignment="1">
      <alignment horizontal="center"/>
    </xf>
    <xf numFmtId="1" fontId="7" fillId="0" borderId="58" xfId="0" applyNumberFormat="1" applyFont="1" applyBorder="1" applyAlignment="1" applyProtection="1">
      <alignment horizontal="right"/>
      <protection locked="0" hidden="1"/>
    </xf>
    <xf numFmtId="0" fontId="8" fillId="0" borderId="58" xfId="0" applyFont="1" applyBorder="1" applyAlignment="1">
      <alignment horizontal="center"/>
    </xf>
    <xf numFmtId="0" fontId="8" fillId="0" borderId="6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1" fontId="10" fillId="0" borderId="6" xfId="0" applyNumberFormat="1" applyFont="1" applyBorder="1" applyAlignment="1" applyProtection="1">
      <alignment horizontal="right"/>
      <protection locked="0"/>
    </xf>
    <xf numFmtId="0" fontId="10" fillId="0" borderId="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49" xfId="0" applyFill="1" applyBorder="1" applyAlignment="1">
      <alignment horizontal="center" wrapText="1"/>
    </xf>
    <xf numFmtId="0" fontId="11" fillId="0" borderId="53" xfId="0" applyFont="1" applyBorder="1" applyAlignment="1">
      <alignment horizontal="left" vertical="center" wrapText="1"/>
    </xf>
    <xf numFmtId="0" fontId="13" fillId="0" borderId="57" xfId="0" applyFont="1" applyBorder="1" applyAlignment="1">
      <alignment vertical="center"/>
    </xf>
    <xf numFmtId="0" fontId="6" fillId="0" borderId="55" xfId="0" applyFont="1" applyBorder="1" applyAlignment="1">
      <alignment horizontal="center"/>
    </xf>
    <xf numFmtId="0" fontId="9" fillId="0" borderId="64" xfId="0" applyFont="1" applyBorder="1"/>
    <xf numFmtId="0" fontId="6" fillId="0" borderId="62" xfId="0" applyFont="1" applyBorder="1" applyAlignment="1" applyProtection="1">
      <alignment horizontal="center"/>
      <protection locked="0" hidden="1"/>
    </xf>
    <xf numFmtId="0" fontId="9" fillId="0" borderId="65" xfId="0" applyFont="1" applyBorder="1" applyProtection="1">
      <protection locked="0" hidden="1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" fontId="0" fillId="0" borderId="46" xfId="0" applyNumberFormat="1" applyBorder="1" applyAlignment="1" applyProtection="1">
      <alignment horizontal="center"/>
      <protection locked="0"/>
    </xf>
    <xf numFmtId="1" fontId="0" fillId="0" borderId="47" xfId="0" applyNumberFormat="1" applyBorder="1" applyAlignment="1" applyProtection="1">
      <alignment horizontal="center"/>
      <protection locked="0"/>
    </xf>
    <xf numFmtId="1" fontId="0" fillId="3" borderId="46" xfId="0" applyNumberFormat="1" applyFill="1" applyBorder="1" applyAlignment="1" applyProtection="1">
      <alignment horizontal="center"/>
      <protection locked="0"/>
    </xf>
    <xf numFmtId="1" fontId="0" fillId="3" borderId="47" xfId="0" applyNumberForma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3" borderId="51" xfId="0" applyFill="1" applyBorder="1" applyAlignment="1" applyProtection="1">
      <alignment horizontal="center"/>
      <protection locked="0"/>
    </xf>
    <xf numFmtId="0" fontId="0" fillId="3" borderId="47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" fontId="0" fillId="3" borderId="41" xfId="0" applyNumberForma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2" fontId="0" fillId="3" borderId="41" xfId="0" applyNumberFormat="1" applyFill="1" applyBorder="1" applyAlignment="1">
      <alignment horizontal="center"/>
    </xf>
    <xf numFmtId="2" fontId="0" fillId="3" borderId="42" xfId="0" applyNumberFormat="1" applyFill="1" applyBorder="1" applyAlignment="1">
      <alignment horizontal="center"/>
    </xf>
    <xf numFmtId="0" fontId="1" fillId="3" borderId="37" xfId="0" applyFont="1" applyFill="1" applyBorder="1" applyAlignment="1">
      <alignment horizontal="center" wrapText="1"/>
    </xf>
    <xf numFmtId="0" fontId="1" fillId="3" borderId="34" xfId="0" applyFont="1" applyFill="1" applyBorder="1" applyAlignment="1">
      <alignment horizontal="center" wrapText="1"/>
    </xf>
    <xf numFmtId="0" fontId="1" fillId="3" borderId="35" xfId="0" applyFont="1" applyFill="1" applyBorder="1" applyAlignment="1">
      <alignment horizontal="center" wrapText="1"/>
    </xf>
    <xf numFmtId="1" fontId="0" fillId="0" borderId="41" xfId="0" applyNumberFormat="1" applyBorder="1" applyAlignment="1">
      <alignment horizontal="center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3" borderId="43" xfId="0" applyNumberFormat="1" applyFill="1" applyBorder="1" applyAlignment="1">
      <alignment horizontal="center"/>
    </xf>
    <xf numFmtId="2" fontId="0" fillId="3" borderId="44" xfId="0" applyNumberFormat="1" applyFill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0" fontId="0" fillId="3" borderId="46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2" fontId="6" fillId="0" borderId="55" xfId="0" applyNumberFormat="1" applyFont="1" applyBorder="1" applyAlignment="1">
      <alignment horizontal="center"/>
    </xf>
    <xf numFmtId="2" fontId="9" fillId="0" borderId="59" xfId="0" applyNumberFormat="1" applyFont="1" applyBorder="1"/>
    <xf numFmtId="0" fontId="6" fillId="0" borderId="56" xfId="0" applyFont="1" applyBorder="1" applyAlignment="1" applyProtection="1">
      <alignment horizontal="center"/>
      <protection locked="0" hidden="1"/>
    </xf>
    <xf numFmtId="0" fontId="9" fillId="0" borderId="60" xfId="0" applyFont="1" applyBorder="1" applyProtection="1">
      <protection locked="0" hidden="1"/>
    </xf>
    <xf numFmtId="2" fontId="0" fillId="0" borderId="43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3" borderId="50" xfId="0" applyFill="1" applyBorder="1" applyAlignment="1" applyProtection="1">
      <alignment horizontal="center"/>
      <protection locked="0"/>
    </xf>
    <xf numFmtId="0" fontId="5" fillId="4" borderId="3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center"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3" fillId="0" borderId="2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0" fontId="0" fillId="4" borderId="37" xfId="0" applyFill="1" applyBorder="1" applyAlignment="1">
      <alignment horizontal="center" wrapText="1"/>
    </xf>
    <xf numFmtId="0" fontId="0" fillId="4" borderId="34" xfId="0" applyFill="1" applyBorder="1" applyAlignment="1">
      <alignment horizontal="center" wrapText="1"/>
    </xf>
    <xf numFmtId="0" fontId="5" fillId="2" borderId="37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48" xfId="0" applyFill="1" applyBorder="1" applyAlignment="1" applyProtection="1">
      <alignment horizontal="center"/>
      <protection locked="0"/>
    </xf>
    <xf numFmtId="2" fontId="0" fillId="3" borderId="52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9" fillId="0" borderId="57" xfId="0" applyFont="1" applyBorder="1" applyAlignment="1">
      <alignment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0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06" lockText="1" noThreeD="1"/>
</file>

<file path=xl/ctrlProps/ctrlProp10.xml><?xml version="1.0" encoding="utf-8"?>
<formControlPr xmlns="http://schemas.microsoft.com/office/spreadsheetml/2009/9/main" objectType="CheckBox" fmlaLink="$C$14" lockText="1" noThreeD="1"/>
</file>

<file path=xl/ctrlProps/ctrlProp11.xml><?xml version="1.0" encoding="utf-8"?>
<formControlPr xmlns="http://schemas.microsoft.com/office/spreadsheetml/2009/9/main" objectType="CheckBox" fmlaLink="C12" lockText="1" noThreeD="1"/>
</file>

<file path=xl/ctrlProps/ctrlProp12.xml><?xml version="1.0" encoding="utf-8"?>
<formControlPr xmlns="http://schemas.microsoft.com/office/spreadsheetml/2009/9/main" objectType="CheckBox" fmlaLink="$C$16" lockText="1" noThreeD="1"/>
</file>

<file path=xl/ctrlProps/ctrlProp13.xml><?xml version="1.0" encoding="utf-8"?>
<formControlPr xmlns="http://schemas.microsoft.com/office/spreadsheetml/2009/9/main" objectType="CheckBox" fmlaLink="C12" lockText="1" noThreeD="1"/>
</file>

<file path=xl/ctrlProps/ctrlProp14.xml><?xml version="1.0" encoding="utf-8"?>
<formControlPr xmlns="http://schemas.microsoft.com/office/spreadsheetml/2009/9/main" objectType="CheckBox" fmlaLink="$C$16" lockText="1" noThreeD="1"/>
</file>

<file path=xl/ctrlProps/ctrlProp15.xml><?xml version="1.0" encoding="utf-8"?>
<formControlPr xmlns="http://schemas.microsoft.com/office/spreadsheetml/2009/9/main" objectType="CheckBox" fmlaLink="C12" lockText="1" noThreeD="1"/>
</file>

<file path=xl/ctrlProps/ctrlProp16.xml><?xml version="1.0" encoding="utf-8"?>
<formControlPr xmlns="http://schemas.microsoft.com/office/spreadsheetml/2009/9/main" objectType="CheckBox" fmlaLink="$C$18" lockText="1" noThreeD="1"/>
</file>

<file path=xl/ctrlProps/ctrlProp2.xml><?xml version="1.0" encoding="utf-8"?>
<formControlPr xmlns="http://schemas.microsoft.com/office/spreadsheetml/2009/9/main" objectType="CheckBox" fmlaLink="C122" lockText="1" noThreeD="1"/>
</file>

<file path=xl/ctrlProps/ctrlProp3.xml><?xml version="1.0" encoding="utf-8"?>
<formControlPr xmlns="http://schemas.microsoft.com/office/spreadsheetml/2009/9/main" objectType="CheckBox" fmlaLink="C108" lockText="1" noThreeD="1"/>
</file>

<file path=xl/ctrlProps/ctrlProp4.xml><?xml version="1.0" encoding="utf-8"?>
<formControlPr xmlns="http://schemas.microsoft.com/office/spreadsheetml/2009/9/main" objectType="CheckBox" fmlaLink="C104" lockText="1" noThreeD="1"/>
</file>

<file path=xl/ctrlProps/ctrlProp5.xml><?xml version="1.0" encoding="utf-8"?>
<formControlPr xmlns="http://schemas.microsoft.com/office/spreadsheetml/2009/9/main" objectType="CheckBox" fmlaLink="C112" lockText="1" noThreeD="1"/>
</file>

<file path=xl/ctrlProps/ctrlProp6.xml><?xml version="1.0" encoding="utf-8"?>
<formControlPr xmlns="http://schemas.microsoft.com/office/spreadsheetml/2009/9/main" objectType="CheckBox" fmlaLink="C12" lockText="1" noThreeD="1"/>
</file>

<file path=xl/ctrlProps/ctrlProp7.xml><?xml version="1.0" encoding="utf-8"?>
<formControlPr xmlns="http://schemas.microsoft.com/office/spreadsheetml/2009/9/main" objectType="CheckBox" fmlaLink="C12" lockText="1" noThreeD="1"/>
</file>

<file path=xl/ctrlProps/ctrlProp8.xml><?xml version="1.0" encoding="utf-8"?>
<formControlPr xmlns="http://schemas.microsoft.com/office/spreadsheetml/2009/9/main" objectType="CheckBox" fmlaLink="$C$10" lockText="1" noThreeD="1"/>
</file>

<file path=xl/ctrlProps/ctrlProp9.xml><?xml version="1.0" encoding="utf-8"?>
<formControlPr xmlns="http://schemas.microsoft.com/office/spreadsheetml/2009/9/main" objectType="CheckBox" fmlaLink="C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105</xdr:row>
          <xdr:rowOff>7620</xdr:rowOff>
        </xdr:from>
        <xdr:to>
          <xdr:col>2</xdr:col>
          <xdr:colOff>1125855</xdr:colOff>
          <xdr:row>106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110</xdr:row>
          <xdr:rowOff>167640</xdr:rowOff>
        </xdr:from>
        <xdr:to>
          <xdr:col>2</xdr:col>
          <xdr:colOff>1125855</xdr:colOff>
          <xdr:row>112</xdr:row>
          <xdr:rowOff>91440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121</xdr:row>
          <xdr:rowOff>60960</xdr:rowOff>
        </xdr:from>
        <xdr:to>
          <xdr:col>2</xdr:col>
          <xdr:colOff>1125855</xdr:colOff>
          <xdr:row>122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243840</xdr:colOff>
          <xdr:row>107</xdr:row>
          <xdr:rowOff>60960</xdr:rowOff>
        </xdr:from>
        <xdr:to>
          <xdr:col>2</xdr:col>
          <xdr:colOff>1120140</xdr:colOff>
          <xdr:row>108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103</xdr:row>
          <xdr:rowOff>7620</xdr:rowOff>
        </xdr:from>
        <xdr:to>
          <xdr:col>2</xdr:col>
          <xdr:colOff>1125855</xdr:colOff>
          <xdr:row>104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11</xdr:row>
          <xdr:rowOff>7620</xdr:rowOff>
        </xdr:from>
        <xdr:to>
          <xdr:col>2</xdr:col>
          <xdr:colOff>1125855</xdr:colOff>
          <xdr:row>12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</xdr:row>
          <xdr:rowOff>7620</xdr:rowOff>
        </xdr:from>
        <xdr:to>
          <xdr:col>2</xdr:col>
          <xdr:colOff>1125855</xdr:colOff>
          <xdr:row>9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</xdr:row>
          <xdr:rowOff>7620</xdr:rowOff>
        </xdr:from>
        <xdr:to>
          <xdr:col>2</xdr:col>
          <xdr:colOff>1125855</xdr:colOff>
          <xdr:row>9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35168</xdr:colOff>
      <xdr:row>0</xdr:row>
      <xdr:rowOff>0</xdr:rowOff>
    </xdr:from>
    <xdr:to>
      <xdr:col>0</xdr:col>
      <xdr:colOff>820614</xdr:colOff>
      <xdr:row>2</xdr:row>
      <xdr:rowOff>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C63D45-FCA9-24B0-71E0-5D41991A1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466" b="92593" l="8466" r="91534">
                      <a14:foregroundMark x1="89189" y1="38919" x2="90270" y2="59459"/>
                      <a14:foregroundMark x1="35979" y1="11111" x2="59259" y2="10582"/>
                      <a14:foregroundMark x1="13228" y1="40212" x2="10053" y2="57672"/>
                      <a14:foregroundMark x1="40212" y1="84656" x2="58201" y2="88889"/>
                      <a14:foregroundMark x1="48148" y1="92593" x2="51852" y2="91534"/>
                      <a14:foregroundMark x1="26984" y1="69841" x2="69312" y2="69841"/>
                      <a14:foregroundMark x1="39683" y1="71429" x2="46032" y2="73016"/>
                      <a14:foregroundMark x1="64021" y1="73016" x2="67725" y2="73016"/>
                      <a14:foregroundMark x1="60317" y1="55556" x2="43386" y2="38095"/>
                      <a14:foregroundMark x1="50794" y1="23810" x2="65608" y2="61905"/>
                      <a14:foregroundMark x1="59259" y1="50265" x2="63492" y2="33862"/>
                      <a14:foregroundMark x1="60847" y1="39153" x2="67196" y2="48677"/>
                      <a14:foregroundMark x1="44444" y1="39683" x2="37037" y2="30159"/>
                      <a14:foregroundMark x1="34392" y1="31746" x2="56614" y2="40741"/>
                      <a14:foregroundMark x1="47619" y1="52381" x2="25926" y2="56614"/>
                      <a14:foregroundMark x1="10053" y1="43386" x2="8466" y2="51852"/>
                      <a14:foregroundMark x1="87302" y1="44974" x2="92063" y2="51323"/>
                      <a14:foregroundMark x1="44974" y1="11111" x2="50794" y2="846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68" y="0"/>
          <a:ext cx="785446" cy="785446"/>
        </a:xfrm>
        <a:prstGeom prst="rect">
          <a:avLst/>
        </a:prstGeom>
      </xdr:spPr>
    </xdr:pic>
    <xdr:clientData/>
  </xdr:twoCellAnchor>
  <xdr:twoCellAnchor editAs="oneCell">
    <xdr:from>
      <xdr:col>2</xdr:col>
      <xdr:colOff>1855111</xdr:colOff>
      <xdr:row>0</xdr:row>
      <xdr:rowOff>164122</xdr:rowOff>
    </xdr:from>
    <xdr:to>
      <xdr:col>4</xdr:col>
      <xdr:colOff>1051412</xdr:colOff>
      <xdr:row>1</xdr:row>
      <xdr:rowOff>320186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CC7FDD-6180-F532-E1C3-A6F99C603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2511" y="164122"/>
          <a:ext cx="1802488" cy="5744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13</xdr:row>
          <xdr:rowOff>7620</xdr:rowOff>
        </xdr:from>
        <xdr:to>
          <xdr:col>2</xdr:col>
          <xdr:colOff>1125855</xdr:colOff>
          <xdr:row>14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13</xdr:row>
          <xdr:rowOff>7620</xdr:rowOff>
        </xdr:from>
        <xdr:to>
          <xdr:col>2</xdr:col>
          <xdr:colOff>1125855</xdr:colOff>
          <xdr:row>14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15</xdr:row>
          <xdr:rowOff>7620</xdr:rowOff>
        </xdr:from>
        <xdr:to>
          <xdr:col>2</xdr:col>
          <xdr:colOff>1125855</xdr:colOff>
          <xdr:row>15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15</xdr:row>
          <xdr:rowOff>7620</xdr:rowOff>
        </xdr:from>
        <xdr:to>
          <xdr:col>2</xdr:col>
          <xdr:colOff>1125855</xdr:colOff>
          <xdr:row>15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15</xdr:row>
          <xdr:rowOff>7620</xdr:rowOff>
        </xdr:from>
        <xdr:to>
          <xdr:col>2</xdr:col>
          <xdr:colOff>1125855</xdr:colOff>
          <xdr:row>15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15</xdr:row>
          <xdr:rowOff>7620</xdr:rowOff>
        </xdr:from>
        <xdr:to>
          <xdr:col>2</xdr:col>
          <xdr:colOff>1125855</xdr:colOff>
          <xdr:row>15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17</xdr:row>
          <xdr:rowOff>7620</xdr:rowOff>
        </xdr:from>
        <xdr:to>
          <xdr:col>2</xdr:col>
          <xdr:colOff>1125855</xdr:colOff>
          <xdr:row>17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17</xdr:row>
          <xdr:rowOff>7620</xdr:rowOff>
        </xdr:from>
        <xdr:to>
          <xdr:col>2</xdr:col>
          <xdr:colOff>1125855</xdr:colOff>
          <xdr:row>17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zoomScale="145" zoomScaleNormal="145" workbookViewId="0">
      <selection activeCell="C32" sqref="C32"/>
    </sheetView>
  </sheetViews>
  <sheetFormatPr defaultRowHeight="14.4" x14ac:dyDescent="0.3"/>
  <cols>
    <col min="1" max="1" width="48.5546875" style="1" customWidth="1"/>
    <col min="2" max="2" width="31.109375" customWidth="1"/>
    <col min="3" max="3" width="27.5546875" customWidth="1"/>
    <col min="4" max="4" width="10.33203125" customWidth="1"/>
    <col min="5" max="5" width="18.5546875" customWidth="1"/>
    <col min="8" max="8" width="13.5546875" customWidth="1"/>
    <col min="9" max="9" width="8.5546875" hidden="1" customWidth="1"/>
    <col min="10" max="10" width="34" hidden="1" customWidth="1"/>
    <col min="11" max="11" width="34.5546875" hidden="1" customWidth="1"/>
  </cols>
  <sheetData>
    <row r="1" spans="1:11" ht="33.6" customHeight="1" x14ac:dyDescent="0.3">
      <c r="A1" s="141" t="s">
        <v>102</v>
      </c>
      <c r="B1" s="142"/>
      <c r="C1" s="142"/>
      <c r="D1" s="142"/>
      <c r="E1" s="142"/>
      <c r="J1" s="155" t="s">
        <v>48</v>
      </c>
      <c r="K1" s="156"/>
    </row>
    <row r="2" spans="1:11" ht="28.8" customHeight="1" thickBot="1" x14ac:dyDescent="0.35">
      <c r="A2" s="143"/>
      <c r="B2" s="144"/>
      <c r="C2" s="144"/>
      <c r="D2" s="144"/>
      <c r="E2" s="144"/>
      <c r="J2" s="157"/>
      <c r="K2" s="158"/>
    </row>
    <row r="3" spans="1:11" x14ac:dyDescent="0.3">
      <c r="A3" s="8" t="s">
        <v>9</v>
      </c>
      <c r="B3" s="145"/>
      <c r="C3" s="145"/>
      <c r="D3" s="145"/>
      <c r="E3" s="146"/>
      <c r="J3" s="28"/>
      <c r="K3" s="29"/>
    </row>
    <row r="4" spans="1:11" x14ac:dyDescent="0.3">
      <c r="A4" s="8" t="s">
        <v>74</v>
      </c>
      <c r="B4" s="145"/>
      <c r="C4" s="145"/>
      <c r="D4" s="145"/>
      <c r="E4" s="146"/>
      <c r="J4" s="23" t="s">
        <v>10</v>
      </c>
      <c r="K4" s="24">
        <f>SUM(J11,J47,J81,J99,J115)/10</f>
        <v>0</v>
      </c>
    </row>
    <row r="5" spans="1:11" x14ac:dyDescent="0.3">
      <c r="A5" s="8" t="s">
        <v>103</v>
      </c>
      <c r="B5" s="147">
        <f>SUM(D19+D51+D99+D117+D133)</f>
        <v>0</v>
      </c>
      <c r="C5" s="148"/>
      <c r="D5" s="148"/>
      <c r="E5" s="149"/>
      <c r="J5" s="98" t="s">
        <v>55</v>
      </c>
      <c r="K5" s="93"/>
    </row>
    <row r="6" spans="1:11" ht="19.8" customHeight="1" thickBot="1" x14ac:dyDescent="0.35">
      <c r="A6" s="150"/>
      <c r="B6" s="151"/>
      <c r="C6" s="151"/>
      <c r="D6" s="151"/>
      <c r="E6" s="152"/>
      <c r="J6" s="110"/>
      <c r="K6" s="100"/>
    </row>
    <row r="7" spans="1:11" ht="15" thickBot="1" x14ac:dyDescent="0.35">
      <c r="A7" s="153" t="s">
        <v>104</v>
      </c>
      <c r="B7" s="154"/>
      <c r="C7" s="154"/>
      <c r="D7" s="154"/>
      <c r="E7" s="154"/>
      <c r="J7" s="108" t="s">
        <v>50</v>
      </c>
      <c r="K7" s="109"/>
    </row>
    <row r="8" spans="1:11" ht="29.4" thickBot="1" x14ac:dyDescent="0.35">
      <c r="A8" s="60" t="s">
        <v>106</v>
      </c>
      <c r="B8" s="61" t="s">
        <v>1</v>
      </c>
      <c r="C8" s="61" t="s">
        <v>2</v>
      </c>
      <c r="D8" s="62" t="s">
        <v>3</v>
      </c>
      <c r="E8" s="63" t="s">
        <v>58</v>
      </c>
      <c r="J8" s="25" t="s">
        <v>3</v>
      </c>
      <c r="K8" s="26" t="s">
        <v>49</v>
      </c>
    </row>
    <row r="9" spans="1:11" ht="36.6" x14ac:dyDescent="0.3">
      <c r="A9" s="64" t="s">
        <v>110</v>
      </c>
      <c r="B9" s="50" t="s">
        <v>105</v>
      </c>
      <c r="C9" s="51" t="s">
        <v>119</v>
      </c>
      <c r="D9" s="66">
        <f>IF(AND(C10=TRUE, C12=FALSE, C14=FALSE, C16=FALSE, C18=FALSE), 5, 0)</f>
        <v>0</v>
      </c>
      <c r="E9" s="68"/>
      <c r="J9" s="98"/>
      <c r="K9" s="93"/>
    </row>
    <row r="10" spans="1:11" ht="21" customHeight="1" thickBot="1" x14ac:dyDescent="0.35">
      <c r="A10" s="65"/>
      <c r="B10" s="52" t="s">
        <v>16</v>
      </c>
      <c r="C10" s="56" t="b">
        <v>0</v>
      </c>
      <c r="D10" s="67"/>
      <c r="E10" s="69"/>
      <c r="J10" s="110"/>
      <c r="K10" s="100"/>
    </row>
    <row r="11" spans="1:11" ht="37.200000000000003" thickBot="1" x14ac:dyDescent="0.35">
      <c r="A11" s="159" t="s">
        <v>111</v>
      </c>
      <c r="B11" s="53" t="s">
        <v>107</v>
      </c>
      <c r="C11" s="54" t="s">
        <v>118</v>
      </c>
      <c r="D11" s="161">
        <f>IF(AND(C12=TRUE, C14=FALSE, C16=FALSE, C18=FALSE), 8, 0)</f>
        <v>0</v>
      </c>
      <c r="E11" s="70"/>
      <c r="I11" s="27" t="s">
        <v>51</v>
      </c>
      <c r="J11" s="111">
        <f>SUM(J9:J10)</f>
        <v>0</v>
      </c>
      <c r="K11" s="112"/>
    </row>
    <row r="12" spans="1:11" ht="15" thickBot="1" x14ac:dyDescent="0.35">
      <c r="A12" s="160"/>
      <c r="B12" s="55" t="s">
        <v>16</v>
      </c>
      <c r="C12" s="56" t="b">
        <v>0</v>
      </c>
      <c r="D12" s="162"/>
      <c r="E12" s="71"/>
      <c r="J12" s="88"/>
      <c r="K12" s="89"/>
    </row>
    <row r="13" spans="1:11" ht="37.200000000000003" thickBot="1" x14ac:dyDescent="0.35">
      <c r="A13" s="64" t="s">
        <v>114</v>
      </c>
      <c r="B13" s="50" t="s">
        <v>107</v>
      </c>
      <c r="C13" s="51" t="s">
        <v>117</v>
      </c>
      <c r="D13" s="66">
        <f>IF(AND(C14=TRUE, C16=FALSE, C18=FALSE), 8, 0)</f>
        <v>0</v>
      </c>
      <c r="E13" s="68"/>
      <c r="J13" s="58"/>
      <c r="K13" s="59"/>
    </row>
    <row r="14" spans="1:11" ht="15" thickBot="1" x14ac:dyDescent="0.35">
      <c r="A14" s="65"/>
      <c r="B14" s="52" t="s">
        <v>16</v>
      </c>
      <c r="C14" s="56" t="b">
        <v>0</v>
      </c>
      <c r="D14" s="67"/>
      <c r="E14" s="69"/>
      <c r="J14" s="58"/>
      <c r="K14" s="59"/>
    </row>
    <row r="15" spans="1:11" ht="37.200000000000003" thickBot="1" x14ac:dyDescent="0.35">
      <c r="A15" s="64" t="s">
        <v>112</v>
      </c>
      <c r="B15" s="50" t="s">
        <v>108</v>
      </c>
      <c r="C15" s="51" t="s">
        <v>116</v>
      </c>
      <c r="D15" s="66">
        <f>IF(AND(C16=TRUE, C18=FALSE), 15, 0)</f>
        <v>0</v>
      </c>
      <c r="E15" s="68"/>
      <c r="J15" s="58"/>
      <c r="K15" s="59"/>
    </row>
    <row r="16" spans="1:11" ht="16.2" customHeight="1" thickBot="1" x14ac:dyDescent="0.35">
      <c r="A16" s="65"/>
      <c r="B16" s="52" t="s">
        <v>16</v>
      </c>
      <c r="C16" s="56" t="b">
        <v>0</v>
      </c>
      <c r="D16" s="67"/>
      <c r="E16" s="69"/>
      <c r="J16" s="58"/>
      <c r="K16" s="59"/>
    </row>
    <row r="17" spans="1:11" ht="37.200000000000003" thickBot="1" x14ac:dyDescent="0.35">
      <c r="A17" s="64" t="s">
        <v>113</v>
      </c>
      <c r="B17" s="50" t="s">
        <v>109</v>
      </c>
      <c r="C17" s="51" t="s">
        <v>115</v>
      </c>
      <c r="D17" s="66">
        <f>IF(C18=TRUE,30,0)</f>
        <v>0</v>
      </c>
      <c r="E17" s="68"/>
      <c r="J17" s="58"/>
      <c r="K17" s="59"/>
    </row>
    <row r="18" spans="1:11" ht="16.2" customHeight="1" thickBot="1" x14ac:dyDescent="0.35">
      <c r="A18" s="65"/>
      <c r="B18" s="52" t="s">
        <v>16</v>
      </c>
      <c r="C18" s="56" t="b">
        <v>0</v>
      </c>
      <c r="D18" s="67"/>
      <c r="E18" s="69"/>
      <c r="J18" s="58"/>
      <c r="K18" s="59"/>
    </row>
    <row r="19" spans="1:11" ht="15" thickBot="1" x14ac:dyDescent="0.35">
      <c r="A19" s="114" t="s">
        <v>45</v>
      </c>
      <c r="B19" s="115"/>
      <c r="C19" s="115"/>
      <c r="D19" s="42">
        <f>SUM(D9:D18)</f>
        <v>0</v>
      </c>
      <c r="E19" s="36"/>
      <c r="J19" s="108" t="s">
        <v>50</v>
      </c>
      <c r="K19" s="109"/>
    </row>
    <row r="20" spans="1:11" ht="15" thickBot="1" x14ac:dyDescent="0.35">
      <c r="A20" s="32"/>
      <c r="B20" s="33"/>
      <c r="C20" s="33"/>
      <c r="D20" s="43"/>
      <c r="E20" s="34"/>
      <c r="J20" s="25" t="s">
        <v>3</v>
      </c>
      <c r="K20" s="26" t="s">
        <v>49</v>
      </c>
    </row>
    <row r="21" spans="1:11" s="13" customFormat="1" ht="15" thickBot="1" x14ac:dyDescent="0.35">
      <c r="A21" s="153" t="s">
        <v>59</v>
      </c>
      <c r="B21" s="154"/>
      <c r="C21" s="154"/>
      <c r="D21" s="154"/>
      <c r="E21" s="154"/>
      <c r="J21" s="163"/>
      <c r="K21" s="113"/>
    </row>
    <row r="22" spans="1:11" s="13" customFormat="1" ht="34.799999999999997" customHeight="1" thickBot="1" x14ac:dyDescent="0.35">
      <c r="A22" s="5" t="s">
        <v>0</v>
      </c>
      <c r="B22" s="6" t="s">
        <v>1</v>
      </c>
      <c r="C22" s="6" t="s">
        <v>2</v>
      </c>
      <c r="D22" s="41" t="s">
        <v>3</v>
      </c>
      <c r="E22" s="35" t="s">
        <v>58</v>
      </c>
      <c r="J22" s="107"/>
      <c r="K22" s="95"/>
    </row>
    <row r="23" spans="1:11" s="13" customFormat="1" ht="26.4" customHeight="1" x14ac:dyDescent="0.3">
      <c r="A23" s="166" t="s">
        <v>161</v>
      </c>
      <c r="B23" s="22" t="s">
        <v>60</v>
      </c>
      <c r="C23" s="37" t="s">
        <v>91</v>
      </c>
      <c r="D23" s="116">
        <f>(C24/30)</f>
        <v>0</v>
      </c>
      <c r="E23" s="132"/>
      <c r="J23" s="106"/>
      <c r="K23" s="94"/>
    </row>
    <row r="24" spans="1:11" s="13" customFormat="1" ht="27.6" customHeight="1" thickBot="1" x14ac:dyDescent="0.35">
      <c r="A24" s="167"/>
      <c r="B24" s="21" t="s">
        <v>16</v>
      </c>
      <c r="C24" s="18">
        <v>0</v>
      </c>
      <c r="D24" s="131"/>
      <c r="E24" s="81"/>
      <c r="J24" s="107"/>
      <c r="K24" s="95"/>
    </row>
    <row r="25" spans="1:11" s="13" customFormat="1" x14ac:dyDescent="0.3">
      <c r="A25" s="166" t="s">
        <v>162</v>
      </c>
      <c r="B25" s="22" t="s">
        <v>61</v>
      </c>
      <c r="C25" s="17" t="s">
        <v>62</v>
      </c>
      <c r="D25" s="116">
        <f>C26</f>
        <v>0</v>
      </c>
      <c r="E25" s="132"/>
      <c r="J25" s="106"/>
      <c r="K25" s="94"/>
    </row>
    <row r="26" spans="1:11" s="13" customFormat="1" ht="20.399999999999999" customHeight="1" thickBot="1" x14ac:dyDescent="0.35">
      <c r="A26" s="167"/>
      <c r="B26" s="14" t="s">
        <v>16</v>
      </c>
      <c r="C26" s="18">
        <v>0</v>
      </c>
      <c r="D26" s="117"/>
      <c r="E26" s="81"/>
      <c r="J26" s="107"/>
      <c r="K26" s="95"/>
    </row>
    <row r="27" spans="1:11" s="13" customFormat="1" ht="15" customHeight="1" x14ac:dyDescent="0.3">
      <c r="A27" s="168" t="s">
        <v>75</v>
      </c>
      <c r="B27" s="45" t="s">
        <v>76</v>
      </c>
      <c r="C27" s="46" t="s">
        <v>4</v>
      </c>
      <c r="D27" s="134">
        <f>PRODUCT(C28*2)</f>
        <v>0</v>
      </c>
      <c r="E27" s="136"/>
      <c r="J27" s="106"/>
      <c r="K27" s="94"/>
    </row>
    <row r="28" spans="1:11" s="13" customFormat="1" ht="14.4" customHeight="1" thickBot="1" x14ac:dyDescent="0.35">
      <c r="A28" s="169"/>
      <c r="B28" s="47" t="s">
        <v>16</v>
      </c>
      <c r="C28" s="48">
        <v>0</v>
      </c>
      <c r="D28" s="135"/>
      <c r="E28" s="137"/>
      <c r="J28" s="107"/>
      <c r="K28" s="95"/>
    </row>
    <row r="29" spans="1:11" s="13" customFormat="1" ht="15" customHeight="1" x14ac:dyDescent="0.3">
      <c r="A29" s="170" t="s">
        <v>158</v>
      </c>
      <c r="B29" s="39" t="s">
        <v>97</v>
      </c>
      <c r="C29" s="12" t="s">
        <v>17</v>
      </c>
      <c r="D29" s="165">
        <f>C30*3</f>
        <v>0</v>
      </c>
      <c r="E29" s="164"/>
      <c r="J29" s="106"/>
      <c r="K29" s="94"/>
    </row>
    <row r="30" spans="1:11" s="13" customFormat="1" ht="18.75" customHeight="1" thickBot="1" x14ac:dyDescent="0.35">
      <c r="A30" s="167"/>
      <c r="B30" s="21" t="s">
        <v>16</v>
      </c>
      <c r="C30" s="15">
        <v>0</v>
      </c>
      <c r="D30" s="130"/>
      <c r="E30" s="81"/>
      <c r="J30" s="107"/>
      <c r="K30" s="95"/>
    </row>
    <row r="31" spans="1:11" s="13" customFormat="1" x14ac:dyDescent="0.3">
      <c r="A31" s="166" t="s">
        <v>159</v>
      </c>
      <c r="B31" s="11" t="s">
        <v>98</v>
      </c>
      <c r="C31" s="12" t="s">
        <v>17</v>
      </c>
      <c r="D31" s="129">
        <f>C32*2.5</f>
        <v>0</v>
      </c>
      <c r="E31" s="132"/>
      <c r="J31" s="106"/>
      <c r="K31" s="94"/>
    </row>
    <row r="32" spans="1:11" s="13" customFormat="1" ht="22.5" customHeight="1" thickBot="1" x14ac:dyDescent="0.35">
      <c r="A32" s="167"/>
      <c r="B32" s="21" t="s">
        <v>16</v>
      </c>
      <c r="C32" s="15">
        <v>0</v>
      </c>
      <c r="D32" s="130"/>
      <c r="E32" s="81"/>
      <c r="J32" s="107"/>
      <c r="K32" s="95"/>
    </row>
    <row r="33" spans="1:11" s="13" customFormat="1" x14ac:dyDescent="0.3">
      <c r="A33" s="171" t="s">
        <v>127</v>
      </c>
      <c r="B33" s="11" t="s">
        <v>77</v>
      </c>
      <c r="C33" s="12" t="s">
        <v>18</v>
      </c>
      <c r="D33" s="129">
        <f>C34*2</f>
        <v>0</v>
      </c>
      <c r="E33" s="132"/>
      <c r="J33" s="106"/>
      <c r="K33" s="94"/>
    </row>
    <row r="34" spans="1:11" s="13" customFormat="1" ht="18" customHeight="1" thickBot="1" x14ac:dyDescent="0.35">
      <c r="A34" s="172"/>
      <c r="B34" s="21" t="s">
        <v>16</v>
      </c>
      <c r="C34" s="15">
        <v>0</v>
      </c>
      <c r="D34" s="130"/>
      <c r="E34" s="81"/>
      <c r="J34" s="107"/>
      <c r="K34" s="95"/>
    </row>
    <row r="35" spans="1:11" s="13" customFormat="1" ht="15" customHeight="1" x14ac:dyDescent="0.3">
      <c r="A35" s="166" t="s">
        <v>128</v>
      </c>
      <c r="B35" s="11" t="s">
        <v>96</v>
      </c>
      <c r="C35" s="12" t="s">
        <v>18</v>
      </c>
      <c r="D35" s="129">
        <f>C36*1.5</f>
        <v>0</v>
      </c>
      <c r="E35" s="132"/>
      <c r="J35" s="106"/>
      <c r="K35" s="94"/>
    </row>
    <row r="36" spans="1:11" s="13" customFormat="1" ht="23.25" customHeight="1" thickBot="1" x14ac:dyDescent="0.35">
      <c r="A36" s="167"/>
      <c r="B36" s="21" t="s">
        <v>16</v>
      </c>
      <c r="C36" s="15">
        <v>0</v>
      </c>
      <c r="D36" s="130"/>
      <c r="E36" s="81"/>
      <c r="J36" s="107"/>
      <c r="K36" s="95"/>
    </row>
    <row r="37" spans="1:11" s="13" customFormat="1" x14ac:dyDescent="0.3">
      <c r="A37" s="166" t="s">
        <v>63</v>
      </c>
      <c r="B37" s="11" t="s">
        <v>19</v>
      </c>
      <c r="C37" s="12" t="s">
        <v>20</v>
      </c>
      <c r="D37" s="129">
        <f>C38*0.5</f>
        <v>0</v>
      </c>
      <c r="E37" s="132"/>
      <c r="J37" s="106"/>
      <c r="K37" s="94"/>
    </row>
    <row r="38" spans="1:11" s="13" customFormat="1" ht="29.25" customHeight="1" thickBot="1" x14ac:dyDescent="0.35">
      <c r="A38" s="167"/>
      <c r="B38" s="14" t="s">
        <v>16</v>
      </c>
      <c r="C38" s="15">
        <v>0</v>
      </c>
      <c r="D38" s="130"/>
      <c r="E38" s="81"/>
      <c r="J38" s="107"/>
      <c r="K38" s="95"/>
    </row>
    <row r="39" spans="1:11" s="13" customFormat="1" x14ac:dyDescent="0.3">
      <c r="A39" s="166" t="s">
        <v>160</v>
      </c>
      <c r="B39" s="11" t="s">
        <v>21</v>
      </c>
      <c r="C39" s="12" t="s">
        <v>65</v>
      </c>
      <c r="D39" s="129">
        <f>C40*0.25</f>
        <v>0</v>
      </c>
      <c r="E39" s="132"/>
      <c r="J39" s="106"/>
      <c r="K39" s="94"/>
    </row>
    <row r="40" spans="1:11" s="13" customFormat="1" ht="22.5" customHeight="1" thickBot="1" x14ac:dyDescent="0.35">
      <c r="A40" s="167"/>
      <c r="B40" s="14" t="s">
        <v>16</v>
      </c>
      <c r="C40" s="15">
        <v>0</v>
      </c>
      <c r="D40" s="130"/>
      <c r="E40" s="81"/>
      <c r="J40" s="107"/>
      <c r="K40" s="95"/>
    </row>
    <row r="41" spans="1:11" s="13" customFormat="1" x14ac:dyDescent="0.3">
      <c r="A41" s="166" t="s">
        <v>129</v>
      </c>
      <c r="B41" s="11" t="s">
        <v>21</v>
      </c>
      <c r="C41" s="12" t="s">
        <v>64</v>
      </c>
      <c r="D41" s="129">
        <f>C42*0.25</f>
        <v>0</v>
      </c>
      <c r="E41" s="132"/>
      <c r="J41" s="106"/>
      <c r="K41" s="94"/>
    </row>
    <row r="42" spans="1:11" s="13" customFormat="1" ht="21.75" customHeight="1" thickBot="1" x14ac:dyDescent="0.35">
      <c r="A42" s="167"/>
      <c r="B42" s="14" t="s">
        <v>16</v>
      </c>
      <c r="C42" s="15">
        <v>0</v>
      </c>
      <c r="D42" s="130"/>
      <c r="E42" s="81"/>
      <c r="J42" s="107"/>
      <c r="K42" s="95"/>
    </row>
    <row r="43" spans="1:11" s="13" customFormat="1" x14ac:dyDescent="0.3">
      <c r="A43" s="166" t="s">
        <v>130</v>
      </c>
      <c r="B43" s="11" t="s">
        <v>22</v>
      </c>
      <c r="C43" s="12" t="s">
        <v>23</v>
      </c>
      <c r="D43" s="129">
        <f>C44</f>
        <v>0</v>
      </c>
      <c r="E43" s="132"/>
      <c r="J43" s="106"/>
      <c r="K43" s="94"/>
    </row>
    <row r="44" spans="1:11" s="13" customFormat="1" ht="28.5" customHeight="1" thickBot="1" x14ac:dyDescent="0.35">
      <c r="A44" s="167"/>
      <c r="B44" s="14" t="s">
        <v>16</v>
      </c>
      <c r="C44" s="15">
        <v>0</v>
      </c>
      <c r="D44" s="130"/>
      <c r="E44" s="81"/>
      <c r="J44" s="107"/>
      <c r="K44" s="95"/>
    </row>
    <row r="45" spans="1:11" ht="19.5" customHeight="1" x14ac:dyDescent="0.3">
      <c r="A45" s="166" t="s">
        <v>131</v>
      </c>
      <c r="B45" s="11" t="s">
        <v>24</v>
      </c>
      <c r="C45" s="12" t="s">
        <v>23</v>
      </c>
      <c r="D45" s="129">
        <f>C46*0.5</f>
        <v>0</v>
      </c>
      <c r="E45" s="132"/>
      <c r="J45" s="98"/>
      <c r="K45" s="93"/>
    </row>
    <row r="46" spans="1:11" ht="30.6" customHeight="1" thickBot="1" x14ac:dyDescent="0.35">
      <c r="A46" s="167"/>
      <c r="B46" s="14" t="s">
        <v>16</v>
      </c>
      <c r="C46" s="15">
        <v>0</v>
      </c>
      <c r="D46" s="130"/>
      <c r="E46" s="81"/>
      <c r="J46" s="110"/>
      <c r="K46" s="100"/>
    </row>
    <row r="47" spans="1:11" ht="15" thickBot="1" x14ac:dyDescent="0.35">
      <c r="A47" s="166" t="s">
        <v>132</v>
      </c>
      <c r="B47" s="11" t="s">
        <v>41</v>
      </c>
      <c r="C47" s="12" t="s">
        <v>23</v>
      </c>
      <c r="D47" s="129">
        <f>C48*0.25</f>
        <v>0</v>
      </c>
      <c r="E47" s="132"/>
      <c r="I47" s="27" t="s">
        <v>51</v>
      </c>
      <c r="J47" s="111">
        <f>SUM(J21:J46)</f>
        <v>0</v>
      </c>
      <c r="K47" s="112"/>
    </row>
    <row r="48" spans="1:11" ht="15" thickBot="1" x14ac:dyDescent="0.35">
      <c r="A48" s="167"/>
      <c r="B48" s="14" t="s">
        <v>16</v>
      </c>
      <c r="C48" s="15">
        <v>0</v>
      </c>
      <c r="D48" s="130"/>
      <c r="E48" s="81"/>
    </row>
    <row r="49" spans="1:11" ht="21" customHeight="1" thickBot="1" x14ac:dyDescent="0.35">
      <c r="A49" s="166" t="s">
        <v>133</v>
      </c>
      <c r="B49" s="11" t="s">
        <v>78</v>
      </c>
      <c r="C49" s="12" t="s">
        <v>23</v>
      </c>
      <c r="D49" s="138">
        <f>C50*0.1</f>
        <v>0</v>
      </c>
      <c r="E49" s="133"/>
      <c r="J49" s="108" t="s">
        <v>52</v>
      </c>
      <c r="K49" s="109"/>
    </row>
    <row r="50" spans="1:11" ht="15" thickBot="1" x14ac:dyDescent="0.35">
      <c r="A50" s="167"/>
      <c r="B50" s="14" t="s">
        <v>16</v>
      </c>
      <c r="C50" s="15">
        <v>0</v>
      </c>
      <c r="D50" s="139"/>
      <c r="E50" s="71"/>
      <c r="J50" s="25" t="s">
        <v>3</v>
      </c>
      <c r="K50" s="26" t="s">
        <v>49</v>
      </c>
    </row>
    <row r="51" spans="1:11" ht="15" thickBot="1" x14ac:dyDescent="0.35">
      <c r="A51" s="114" t="s">
        <v>25</v>
      </c>
      <c r="B51" s="115"/>
      <c r="C51" s="115"/>
      <c r="D51" s="42">
        <f>SUM(D23:D50)</f>
        <v>0</v>
      </c>
      <c r="E51" s="36"/>
      <c r="J51" s="97"/>
      <c r="K51" s="82"/>
    </row>
    <row r="52" spans="1:11" ht="34.5" customHeight="1" thickBot="1" x14ac:dyDescent="0.35">
      <c r="A52" s="118"/>
      <c r="B52" s="119"/>
      <c r="C52" s="119"/>
      <c r="D52" s="120"/>
      <c r="E52" s="30"/>
      <c r="J52" s="105"/>
      <c r="K52" s="83"/>
    </row>
    <row r="53" spans="1:11" ht="15" thickBot="1" x14ac:dyDescent="0.35">
      <c r="A53" s="122" t="s">
        <v>66</v>
      </c>
      <c r="B53" s="123"/>
      <c r="C53" s="123"/>
      <c r="D53" s="123"/>
      <c r="E53" s="124"/>
      <c r="J53" s="105"/>
      <c r="K53" s="83"/>
    </row>
    <row r="54" spans="1:11" ht="34.5" customHeight="1" thickBot="1" x14ac:dyDescent="0.35">
      <c r="A54" s="20" t="s">
        <v>0</v>
      </c>
      <c r="B54" s="19" t="s">
        <v>1</v>
      </c>
      <c r="C54" s="19" t="s">
        <v>2</v>
      </c>
      <c r="D54" s="40" t="s">
        <v>3</v>
      </c>
      <c r="E54" s="35" t="s">
        <v>58</v>
      </c>
      <c r="J54" s="105"/>
      <c r="K54" s="83"/>
    </row>
    <row r="55" spans="1:11" x14ac:dyDescent="0.3">
      <c r="A55" s="173" t="s">
        <v>157</v>
      </c>
      <c r="B55" s="3" t="s">
        <v>84</v>
      </c>
      <c r="C55" s="2" t="s">
        <v>7</v>
      </c>
      <c r="D55" s="127">
        <f>PRODUCT(C56*5)</f>
        <v>0</v>
      </c>
      <c r="E55" s="70"/>
      <c r="J55" s="105"/>
      <c r="K55" s="83"/>
    </row>
    <row r="56" spans="1:11" ht="34.5" customHeight="1" thickBot="1" x14ac:dyDescent="0.35">
      <c r="A56" s="174"/>
      <c r="B56" s="4" t="s">
        <v>16</v>
      </c>
      <c r="C56" s="7"/>
      <c r="D56" s="128"/>
      <c r="E56" s="79"/>
      <c r="J56" s="105"/>
      <c r="K56" s="83"/>
    </row>
    <row r="57" spans="1:11" ht="14.4" customHeight="1" x14ac:dyDescent="0.3">
      <c r="A57" s="173" t="s">
        <v>156</v>
      </c>
      <c r="B57" s="3" t="s">
        <v>79</v>
      </c>
      <c r="C57" s="2" t="s">
        <v>7</v>
      </c>
      <c r="D57" s="127">
        <f>PRODUCT(C58*4.5)</f>
        <v>0</v>
      </c>
      <c r="E57" s="78"/>
      <c r="J57" s="105"/>
      <c r="K57" s="83"/>
    </row>
    <row r="58" spans="1:11" ht="34.5" customHeight="1" thickBot="1" x14ac:dyDescent="0.35">
      <c r="A58" s="174"/>
      <c r="B58" s="4" t="s">
        <v>16</v>
      </c>
      <c r="C58" s="7">
        <v>0</v>
      </c>
      <c r="D58" s="128"/>
      <c r="E58" s="79"/>
      <c r="J58" s="105"/>
      <c r="K58" s="83"/>
    </row>
    <row r="59" spans="1:11" ht="14.4" customHeight="1" x14ac:dyDescent="0.3">
      <c r="A59" s="168" t="s">
        <v>155</v>
      </c>
      <c r="B59" s="45" t="s">
        <v>85</v>
      </c>
      <c r="C59" s="46" t="s">
        <v>7</v>
      </c>
      <c r="D59" s="134">
        <f>PRODUCT(C60*4)</f>
        <v>0</v>
      </c>
      <c r="E59" s="136"/>
      <c r="J59" s="105"/>
      <c r="K59" s="83"/>
    </row>
    <row r="60" spans="1:11" ht="34.5" customHeight="1" thickBot="1" x14ac:dyDescent="0.35">
      <c r="A60" s="169"/>
      <c r="B60" s="49" t="s">
        <v>16</v>
      </c>
      <c r="C60" s="48">
        <v>0</v>
      </c>
      <c r="D60" s="135"/>
      <c r="E60" s="137"/>
      <c r="J60" s="105"/>
      <c r="K60" s="83"/>
    </row>
    <row r="61" spans="1:11" x14ac:dyDescent="0.3">
      <c r="A61" s="168" t="s">
        <v>154</v>
      </c>
      <c r="B61" s="45" t="s">
        <v>8</v>
      </c>
      <c r="C61" s="46" t="s">
        <v>7</v>
      </c>
      <c r="D61" s="134">
        <f>PRODUCT(C62*3.5)</f>
        <v>0</v>
      </c>
      <c r="E61" s="136"/>
      <c r="J61" s="105"/>
      <c r="K61" s="83"/>
    </row>
    <row r="62" spans="1:11" ht="34.5" customHeight="1" thickBot="1" x14ac:dyDescent="0.35">
      <c r="A62" s="169"/>
      <c r="B62" s="49" t="s">
        <v>16</v>
      </c>
      <c r="C62" s="48">
        <v>0</v>
      </c>
      <c r="D62" s="135"/>
      <c r="E62" s="137"/>
      <c r="J62" s="105"/>
      <c r="K62" s="83"/>
    </row>
    <row r="63" spans="1:11" x14ac:dyDescent="0.3">
      <c r="A63" s="173" t="s">
        <v>134</v>
      </c>
      <c r="B63" s="3" t="s">
        <v>42</v>
      </c>
      <c r="C63" s="2" t="s">
        <v>7</v>
      </c>
      <c r="D63" s="127">
        <f>PRODUCT(C64*3)</f>
        <v>0</v>
      </c>
      <c r="E63" s="78"/>
      <c r="J63" s="105"/>
      <c r="K63" s="83"/>
    </row>
    <row r="64" spans="1:11" ht="34.5" customHeight="1" thickBot="1" x14ac:dyDescent="0.35">
      <c r="A64" s="174"/>
      <c r="B64" s="4" t="s">
        <v>16</v>
      </c>
      <c r="C64" s="7">
        <v>0</v>
      </c>
      <c r="D64" s="128"/>
      <c r="E64" s="79"/>
      <c r="J64" s="105"/>
      <c r="K64" s="83"/>
    </row>
    <row r="65" spans="1:11" x14ac:dyDescent="0.3">
      <c r="A65" s="173" t="s">
        <v>153</v>
      </c>
      <c r="B65" s="3" t="s">
        <v>26</v>
      </c>
      <c r="C65" s="2" t="s">
        <v>7</v>
      </c>
      <c r="D65" s="127">
        <f>PRODUCT(C66*2.5)</f>
        <v>0</v>
      </c>
      <c r="E65" s="78"/>
      <c r="J65" s="105"/>
      <c r="K65" s="83"/>
    </row>
    <row r="66" spans="1:11" ht="34.5" customHeight="1" thickBot="1" x14ac:dyDescent="0.35">
      <c r="A66" s="174"/>
      <c r="B66" s="4" t="s">
        <v>16</v>
      </c>
      <c r="C66" s="7">
        <v>0</v>
      </c>
      <c r="D66" s="128"/>
      <c r="E66" s="79"/>
      <c r="J66" s="105"/>
      <c r="K66" s="83"/>
    </row>
    <row r="67" spans="1:11" s="13" customFormat="1" x14ac:dyDescent="0.3">
      <c r="A67" s="173" t="s">
        <v>152</v>
      </c>
      <c r="B67" s="3" t="s">
        <v>67</v>
      </c>
      <c r="C67" s="2" t="s">
        <v>7</v>
      </c>
      <c r="D67" s="127">
        <f>PRODUCT(C68*2)</f>
        <v>0</v>
      </c>
      <c r="E67" s="78"/>
      <c r="J67" s="84"/>
      <c r="K67" s="86"/>
    </row>
    <row r="68" spans="1:11" s="13" customFormat="1" ht="34.5" customHeight="1" thickBot="1" x14ac:dyDescent="0.35">
      <c r="A68" s="174"/>
      <c r="B68" s="4" t="s">
        <v>16</v>
      </c>
      <c r="C68" s="7">
        <v>0</v>
      </c>
      <c r="D68" s="128"/>
      <c r="E68" s="79"/>
      <c r="J68" s="84"/>
      <c r="K68" s="86"/>
    </row>
    <row r="69" spans="1:11" s="13" customFormat="1" x14ac:dyDescent="0.3">
      <c r="A69" s="173" t="s">
        <v>151</v>
      </c>
      <c r="B69" s="3" t="s">
        <v>27</v>
      </c>
      <c r="C69" s="2" t="s">
        <v>7</v>
      </c>
      <c r="D69" s="127">
        <f>PRODUCT(C70*1.5)</f>
        <v>0</v>
      </c>
      <c r="E69" s="78"/>
      <c r="J69" s="84"/>
      <c r="K69" s="86"/>
    </row>
    <row r="70" spans="1:11" s="13" customFormat="1" ht="24.6" customHeight="1" thickBot="1" x14ac:dyDescent="0.35">
      <c r="A70" s="174"/>
      <c r="B70" s="4" t="s">
        <v>16</v>
      </c>
      <c r="C70" s="7">
        <v>0</v>
      </c>
      <c r="D70" s="128"/>
      <c r="E70" s="79"/>
      <c r="J70" s="84"/>
      <c r="K70" s="86"/>
    </row>
    <row r="71" spans="1:11" s="13" customFormat="1" x14ac:dyDescent="0.3">
      <c r="A71" s="173" t="s">
        <v>150</v>
      </c>
      <c r="B71" s="3" t="s">
        <v>43</v>
      </c>
      <c r="C71" s="2" t="s">
        <v>7</v>
      </c>
      <c r="D71" s="127">
        <f>PRODUCT(C72*1)</f>
        <v>0</v>
      </c>
      <c r="E71" s="78"/>
      <c r="J71" s="84"/>
      <c r="K71" s="86"/>
    </row>
    <row r="72" spans="1:11" s="13" customFormat="1" ht="17.25" customHeight="1" thickBot="1" x14ac:dyDescent="0.35">
      <c r="A72" s="174"/>
      <c r="B72" s="4" t="s">
        <v>16</v>
      </c>
      <c r="C72" s="7">
        <v>0</v>
      </c>
      <c r="D72" s="128"/>
      <c r="E72" s="79"/>
      <c r="J72" s="84"/>
      <c r="K72" s="86"/>
    </row>
    <row r="73" spans="1:11" s="13" customFormat="1" x14ac:dyDescent="0.3">
      <c r="A73" s="173" t="s">
        <v>149</v>
      </c>
      <c r="B73" s="3" t="s">
        <v>11</v>
      </c>
      <c r="C73" s="2" t="s">
        <v>7</v>
      </c>
      <c r="D73" s="127">
        <f>PRODUCT(C74*0.5)</f>
        <v>0</v>
      </c>
      <c r="E73" s="78"/>
      <c r="J73" s="84"/>
      <c r="K73" s="86"/>
    </row>
    <row r="74" spans="1:11" s="13" customFormat="1" ht="34.200000000000003" customHeight="1" thickBot="1" x14ac:dyDescent="0.35">
      <c r="A74" s="174"/>
      <c r="B74" s="4" t="s">
        <v>16</v>
      </c>
      <c r="C74" s="7">
        <v>0</v>
      </c>
      <c r="D74" s="128"/>
      <c r="E74" s="79"/>
      <c r="J74" s="84"/>
      <c r="K74" s="86"/>
    </row>
    <row r="75" spans="1:11" s="13" customFormat="1" x14ac:dyDescent="0.3">
      <c r="A75" s="175" t="s">
        <v>80</v>
      </c>
      <c r="B75" s="3" t="s">
        <v>86</v>
      </c>
      <c r="C75" s="2" t="s">
        <v>13</v>
      </c>
      <c r="D75" s="127">
        <f>PRODUCT(C76*5)</f>
        <v>0</v>
      </c>
      <c r="E75" s="78"/>
      <c r="J75" s="84"/>
      <c r="K75" s="86"/>
    </row>
    <row r="76" spans="1:11" s="13" customFormat="1" ht="24.75" customHeight="1" thickBot="1" x14ac:dyDescent="0.35">
      <c r="A76" s="176"/>
      <c r="B76" s="4" t="s">
        <v>6</v>
      </c>
      <c r="C76" s="7">
        <v>0</v>
      </c>
      <c r="D76" s="128"/>
      <c r="E76" s="79"/>
      <c r="J76" s="84"/>
      <c r="K76" s="86"/>
    </row>
    <row r="77" spans="1:11" s="13" customFormat="1" ht="21" customHeight="1" x14ac:dyDescent="0.3">
      <c r="A77" s="175" t="s">
        <v>135</v>
      </c>
      <c r="B77" s="3" t="s">
        <v>87</v>
      </c>
      <c r="C77" s="2" t="s">
        <v>14</v>
      </c>
      <c r="D77" s="127">
        <f>PRODUCT(C78*2)</f>
        <v>0</v>
      </c>
      <c r="E77" s="78"/>
      <c r="J77" s="84"/>
      <c r="K77" s="86"/>
    </row>
    <row r="78" spans="1:11" s="13" customFormat="1" ht="19.2" customHeight="1" thickBot="1" x14ac:dyDescent="0.35">
      <c r="A78" s="176"/>
      <c r="B78" s="4" t="s">
        <v>6</v>
      </c>
      <c r="C78" s="7">
        <v>0</v>
      </c>
      <c r="D78" s="128"/>
      <c r="E78" s="79"/>
      <c r="J78" s="84"/>
      <c r="K78" s="86"/>
    </row>
    <row r="79" spans="1:11" s="13" customFormat="1" ht="15.75" customHeight="1" x14ac:dyDescent="0.3">
      <c r="A79" s="171" t="s">
        <v>148</v>
      </c>
      <c r="B79" s="16" t="s">
        <v>28</v>
      </c>
      <c r="C79" s="17" t="s">
        <v>29</v>
      </c>
      <c r="D79" s="116">
        <f>C80</f>
        <v>0</v>
      </c>
      <c r="E79" s="80"/>
      <c r="J79" s="84"/>
      <c r="K79" s="86"/>
    </row>
    <row r="80" spans="1:11" s="13" customFormat="1" ht="26.25" customHeight="1" thickBot="1" x14ac:dyDescent="0.35">
      <c r="A80" s="172"/>
      <c r="B80" s="14" t="s">
        <v>6</v>
      </c>
      <c r="C80" s="18">
        <v>0</v>
      </c>
      <c r="D80" s="117"/>
      <c r="E80" s="140"/>
      <c r="J80" s="85"/>
      <c r="K80" s="87"/>
    </row>
    <row r="81" spans="1:11" ht="15" thickBot="1" x14ac:dyDescent="0.35">
      <c r="A81" s="175" t="s">
        <v>147</v>
      </c>
      <c r="B81" s="3" t="s">
        <v>39</v>
      </c>
      <c r="C81" s="2" t="s">
        <v>4</v>
      </c>
      <c r="D81" s="127">
        <f>PRODUCT(C82*3)</f>
        <v>0</v>
      </c>
      <c r="E81" s="78"/>
      <c r="I81" s="27" t="s">
        <v>51</v>
      </c>
      <c r="J81" s="88">
        <f>SUM(J51:J80)</f>
        <v>0</v>
      </c>
      <c r="K81" s="89"/>
    </row>
    <row r="82" spans="1:11" ht="25.2" customHeight="1" thickBot="1" x14ac:dyDescent="0.35">
      <c r="A82" s="176"/>
      <c r="B82" s="14" t="s">
        <v>16</v>
      </c>
      <c r="C82" s="7">
        <v>0</v>
      </c>
      <c r="D82" s="128"/>
      <c r="E82" s="79"/>
    </row>
    <row r="83" spans="1:11" ht="23.25" customHeight="1" thickBot="1" x14ac:dyDescent="0.35">
      <c r="A83" s="175" t="s">
        <v>146</v>
      </c>
      <c r="B83" s="3" t="s">
        <v>40</v>
      </c>
      <c r="C83" s="2" t="s">
        <v>4</v>
      </c>
      <c r="D83" s="127">
        <f>PRODUCT(C84*1.5)</f>
        <v>0</v>
      </c>
      <c r="E83" s="78"/>
      <c r="J83" s="90" t="s">
        <v>53</v>
      </c>
      <c r="K83" s="91"/>
    </row>
    <row r="84" spans="1:11" ht="15" thickBot="1" x14ac:dyDescent="0.35">
      <c r="A84" s="176"/>
      <c r="B84" s="14" t="s">
        <v>16</v>
      </c>
      <c r="C84" s="7">
        <v>0</v>
      </c>
      <c r="D84" s="128"/>
      <c r="E84" s="79"/>
      <c r="J84" s="25" t="s">
        <v>3</v>
      </c>
      <c r="K84" s="26" t="s">
        <v>49</v>
      </c>
    </row>
    <row r="85" spans="1:11" x14ac:dyDescent="0.3">
      <c r="A85" s="175" t="s">
        <v>145</v>
      </c>
      <c r="B85" s="3" t="s">
        <v>37</v>
      </c>
      <c r="C85" s="2" t="s">
        <v>4</v>
      </c>
      <c r="D85" s="127">
        <f>PRODUCT(C86*1)</f>
        <v>0</v>
      </c>
      <c r="E85" s="78"/>
      <c r="J85" s="97"/>
      <c r="K85" s="82"/>
    </row>
    <row r="86" spans="1:11" ht="19.5" customHeight="1" thickBot="1" x14ac:dyDescent="0.35">
      <c r="A86" s="176"/>
      <c r="B86" s="14" t="s">
        <v>16</v>
      </c>
      <c r="C86" s="7">
        <v>0</v>
      </c>
      <c r="D86" s="128"/>
      <c r="E86" s="79"/>
      <c r="J86" s="105"/>
      <c r="K86" s="83"/>
    </row>
    <row r="87" spans="1:11" x14ac:dyDescent="0.3">
      <c r="A87" s="175" t="s">
        <v>144</v>
      </c>
      <c r="B87" s="3" t="s">
        <v>56</v>
      </c>
      <c r="C87" s="2" t="s">
        <v>4</v>
      </c>
      <c r="D87" s="127">
        <f>PRODUCT(C88*0.5)</f>
        <v>0</v>
      </c>
      <c r="E87" s="78"/>
      <c r="J87" s="96"/>
      <c r="K87" s="92"/>
    </row>
    <row r="88" spans="1:11" ht="22.8" customHeight="1" thickBot="1" x14ac:dyDescent="0.35">
      <c r="A88" s="176"/>
      <c r="B88" s="14" t="s">
        <v>16</v>
      </c>
      <c r="C88" s="18">
        <v>0</v>
      </c>
      <c r="D88" s="128"/>
      <c r="E88" s="79"/>
      <c r="J88" s="97"/>
      <c r="K88" s="82"/>
    </row>
    <row r="89" spans="1:11" ht="30.75" customHeight="1" x14ac:dyDescent="0.3">
      <c r="A89" s="175" t="s">
        <v>143</v>
      </c>
      <c r="B89" s="3" t="s">
        <v>57</v>
      </c>
      <c r="C89" s="2" t="s">
        <v>92</v>
      </c>
      <c r="D89" s="127">
        <f>PRODUCT(C90*1)</f>
        <v>0</v>
      </c>
      <c r="E89" s="78"/>
      <c r="J89" s="98"/>
      <c r="K89" s="93"/>
    </row>
    <row r="90" spans="1:11" ht="18.600000000000001" customHeight="1" thickBot="1" x14ac:dyDescent="0.35">
      <c r="A90" s="176"/>
      <c r="B90" s="14" t="s">
        <v>16</v>
      </c>
      <c r="C90" s="18">
        <v>0</v>
      </c>
      <c r="D90" s="128"/>
      <c r="E90" s="79"/>
      <c r="J90" s="97"/>
      <c r="K90" s="82"/>
    </row>
    <row r="91" spans="1:11" ht="15" customHeight="1" x14ac:dyDescent="0.3">
      <c r="A91" s="175" t="s">
        <v>81</v>
      </c>
      <c r="B91" s="3" t="s">
        <v>57</v>
      </c>
      <c r="C91" s="2" t="s">
        <v>15</v>
      </c>
      <c r="D91" s="127">
        <f>PRODUCT(C92*1)</f>
        <v>0</v>
      </c>
      <c r="E91" s="78"/>
      <c r="J91" s="98"/>
      <c r="K91" s="93"/>
    </row>
    <row r="92" spans="1:11" ht="28.5" customHeight="1" thickBot="1" x14ac:dyDescent="0.35">
      <c r="A92" s="176"/>
      <c r="B92" s="14" t="s">
        <v>16</v>
      </c>
      <c r="C92" s="18">
        <v>0</v>
      </c>
      <c r="D92" s="128"/>
      <c r="E92" s="79"/>
      <c r="J92" s="97"/>
      <c r="K92" s="82"/>
    </row>
    <row r="93" spans="1:11" ht="15" customHeight="1" x14ac:dyDescent="0.3">
      <c r="A93" s="175" t="s">
        <v>82</v>
      </c>
      <c r="B93" s="3" t="s">
        <v>57</v>
      </c>
      <c r="C93" s="2" t="s">
        <v>15</v>
      </c>
      <c r="D93" s="127">
        <f>PRODUCT(C94*1)</f>
        <v>0</v>
      </c>
      <c r="E93" s="78"/>
      <c r="J93" s="98"/>
      <c r="K93" s="93"/>
    </row>
    <row r="94" spans="1:11" ht="24.6" customHeight="1" thickBot="1" x14ac:dyDescent="0.35">
      <c r="A94" s="176"/>
      <c r="B94" s="14" t="s">
        <v>16</v>
      </c>
      <c r="C94" s="18">
        <v>0</v>
      </c>
      <c r="D94" s="128"/>
      <c r="E94" s="79"/>
      <c r="J94" s="97"/>
      <c r="K94" s="82"/>
    </row>
    <row r="95" spans="1:11" s="13" customFormat="1" ht="15" customHeight="1" x14ac:dyDescent="0.3">
      <c r="A95" s="175" t="s">
        <v>142</v>
      </c>
      <c r="B95" s="3" t="s">
        <v>88</v>
      </c>
      <c r="C95" s="2" t="s">
        <v>12</v>
      </c>
      <c r="D95" s="127">
        <f>PRODUCT(C96*2)</f>
        <v>0</v>
      </c>
      <c r="E95" s="78"/>
      <c r="J95" s="106"/>
      <c r="K95" s="94"/>
    </row>
    <row r="96" spans="1:11" s="13" customFormat="1" ht="21" customHeight="1" thickBot="1" x14ac:dyDescent="0.35">
      <c r="A96" s="176"/>
      <c r="B96" s="14" t="s">
        <v>16</v>
      </c>
      <c r="C96" s="18">
        <v>0</v>
      </c>
      <c r="D96" s="128"/>
      <c r="E96" s="79"/>
      <c r="J96" s="107"/>
      <c r="K96" s="95"/>
    </row>
    <row r="97" spans="1:11" s="13" customFormat="1" ht="15" customHeight="1" x14ac:dyDescent="0.3">
      <c r="A97" s="171" t="s">
        <v>141</v>
      </c>
      <c r="B97" s="16" t="s">
        <v>89</v>
      </c>
      <c r="C97" s="17" t="s">
        <v>12</v>
      </c>
      <c r="D97" s="116">
        <f>PRODUCT(C98*4)</f>
        <v>0</v>
      </c>
      <c r="E97" s="80"/>
      <c r="J97" s="106"/>
      <c r="K97" s="94"/>
    </row>
    <row r="98" spans="1:11" s="13" customFormat="1" ht="21" customHeight="1" thickBot="1" x14ac:dyDescent="0.35">
      <c r="A98" s="172"/>
      <c r="B98" s="14" t="s">
        <v>6</v>
      </c>
      <c r="C98" s="18">
        <v>0</v>
      </c>
      <c r="D98" s="117"/>
      <c r="E98" s="81"/>
      <c r="J98" s="107"/>
      <c r="K98" s="95"/>
    </row>
    <row r="99" spans="1:11" ht="15" thickBot="1" x14ac:dyDescent="0.35">
      <c r="A99" s="114" t="s">
        <v>46</v>
      </c>
      <c r="B99" s="115"/>
      <c r="C99" s="115"/>
      <c r="D99" s="42">
        <f>SUM(D55:D98)</f>
        <v>0</v>
      </c>
      <c r="E99" s="36"/>
      <c r="I99" s="27" t="s">
        <v>51</v>
      </c>
      <c r="J99" s="76">
        <f>SUM(J85:J98)</f>
        <v>0</v>
      </c>
      <c r="K99" s="77"/>
    </row>
    <row r="100" spans="1:11" ht="15" thickBot="1" x14ac:dyDescent="0.35">
      <c r="A100" s="118"/>
      <c r="B100" s="119"/>
      <c r="C100" s="119"/>
      <c r="D100" s="120"/>
      <c r="E100" s="30"/>
    </row>
    <row r="101" spans="1:11" ht="20.25" customHeight="1" thickBot="1" x14ac:dyDescent="0.35">
      <c r="A101" s="122" t="s">
        <v>68</v>
      </c>
      <c r="B101" s="123"/>
      <c r="C101" s="123"/>
      <c r="D101" s="123"/>
      <c r="E101" s="124"/>
      <c r="J101" s="90" t="s">
        <v>54</v>
      </c>
      <c r="K101" s="91"/>
    </row>
    <row r="102" spans="1:11" ht="29.4" thickBot="1" x14ac:dyDescent="0.35">
      <c r="A102" s="5" t="s">
        <v>0</v>
      </c>
      <c r="B102" s="6" t="s">
        <v>1</v>
      </c>
      <c r="C102" s="6" t="s">
        <v>2</v>
      </c>
      <c r="D102" s="41" t="s">
        <v>3</v>
      </c>
      <c r="E102" s="35" t="s">
        <v>58</v>
      </c>
      <c r="J102" s="25" t="s">
        <v>3</v>
      </c>
      <c r="K102" s="26" t="s">
        <v>49</v>
      </c>
    </row>
    <row r="103" spans="1:11" x14ac:dyDescent="0.3">
      <c r="A103" s="173" t="s">
        <v>139</v>
      </c>
      <c r="B103" s="3" t="s">
        <v>69</v>
      </c>
      <c r="C103" s="2" t="s">
        <v>93</v>
      </c>
      <c r="D103" s="101">
        <f>IF(C104=TRUE,10,0)</f>
        <v>0</v>
      </c>
      <c r="E103" s="70"/>
      <c r="J103" s="96"/>
      <c r="K103" s="92"/>
    </row>
    <row r="104" spans="1:11" ht="32.25" customHeight="1" thickBot="1" x14ac:dyDescent="0.35">
      <c r="A104" s="174"/>
      <c r="B104" s="4" t="s">
        <v>16</v>
      </c>
      <c r="C104" s="56" t="b">
        <v>0</v>
      </c>
      <c r="D104" s="102"/>
      <c r="E104" s="71"/>
      <c r="J104" s="97"/>
      <c r="K104" s="82"/>
    </row>
    <row r="105" spans="1:11" x14ac:dyDescent="0.3">
      <c r="A105" s="173" t="s">
        <v>140</v>
      </c>
      <c r="B105" s="3" t="s">
        <v>70</v>
      </c>
      <c r="C105" s="57" t="s">
        <v>93</v>
      </c>
      <c r="D105" s="101">
        <f>IF(C106=TRUE,8,0)</f>
        <v>0</v>
      </c>
      <c r="E105" s="70"/>
      <c r="J105" s="98"/>
      <c r="K105" s="93"/>
    </row>
    <row r="106" spans="1:11" ht="22.2" customHeight="1" thickBot="1" x14ac:dyDescent="0.35">
      <c r="A106" s="174"/>
      <c r="B106" s="4" t="s">
        <v>16</v>
      </c>
      <c r="C106" s="56" t="b">
        <v>0</v>
      </c>
      <c r="D106" s="102"/>
      <c r="E106" s="71"/>
      <c r="J106" s="97"/>
      <c r="K106" s="82"/>
    </row>
    <row r="107" spans="1:11" x14ac:dyDescent="0.3">
      <c r="A107" s="175" t="s">
        <v>138</v>
      </c>
      <c r="B107" s="3" t="s">
        <v>38</v>
      </c>
      <c r="C107" s="2" t="s">
        <v>93</v>
      </c>
      <c r="D107" s="101">
        <f>IF(C108=TRUE,6,0)</f>
        <v>0</v>
      </c>
      <c r="E107" s="70"/>
      <c r="J107" s="98"/>
      <c r="K107" s="93"/>
    </row>
    <row r="108" spans="1:11" ht="25.2" customHeight="1" thickBot="1" x14ac:dyDescent="0.35">
      <c r="A108" s="176"/>
      <c r="B108" s="4" t="s">
        <v>16</v>
      </c>
      <c r="C108" s="56" t="b">
        <v>0</v>
      </c>
      <c r="D108" s="102"/>
      <c r="E108" s="71"/>
      <c r="J108" s="97"/>
      <c r="K108" s="82"/>
    </row>
    <row r="109" spans="1:11" x14ac:dyDescent="0.3">
      <c r="A109" s="175" t="s">
        <v>137</v>
      </c>
      <c r="B109" s="16" t="s">
        <v>71</v>
      </c>
      <c r="C109" s="17" t="s">
        <v>33</v>
      </c>
      <c r="D109" s="121">
        <f>C110*2</f>
        <v>0</v>
      </c>
      <c r="E109" s="72"/>
      <c r="J109" s="98"/>
      <c r="K109" s="93"/>
    </row>
    <row r="110" spans="1:11" ht="31.2" customHeight="1" thickBot="1" x14ac:dyDescent="0.35">
      <c r="A110" s="176"/>
      <c r="B110" s="4" t="s">
        <v>16</v>
      </c>
      <c r="C110" s="18"/>
      <c r="D110" s="102"/>
      <c r="E110" s="73"/>
      <c r="J110" s="97"/>
      <c r="K110" s="82"/>
    </row>
    <row r="111" spans="1:11" x14ac:dyDescent="0.3">
      <c r="A111" s="175" t="s">
        <v>136</v>
      </c>
      <c r="B111" s="3" t="s">
        <v>90</v>
      </c>
      <c r="C111" s="2" t="s">
        <v>93</v>
      </c>
      <c r="D111" s="101">
        <f>IF(C112=TRUE,6,0)</f>
        <v>0</v>
      </c>
      <c r="E111" s="70"/>
      <c r="J111" s="98"/>
      <c r="K111" s="93"/>
    </row>
    <row r="112" spans="1:11" ht="33.75" customHeight="1" thickBot="1" x14ac:dyDescent="0.35">
      <c r="A112" s="176"/>
      <c r="B112" s="4" t="s">
        <v>16</v>
      </c>
      <c r="C112" s="56" t="b">
        <v>0</v>
      </c>
      <c r="D112" s="102"/>
      <c r="E112" s="71"/>
      <c r="J112" s="97"/>
      <c r="K112" s="82"/>
    </row>
    <row r="113" spans="1:11" x14ac:dyDescent="0.3">
      <c r="A113" s="171" t="s">
        <v>83</v>
      </c>
      <c r="B113" s="16" t="s">
        <v>95</v>
      </c>
      <c r="C113" s="17" t="s">
        <v>94</v>
      </c>
      <c r="D113" s="103">
        <f>C114</f>
        <v>0</v>
      </c>
      <c r="E113" s="74"/>
      <c r="J113" s="98"/>
      <c r="K113" s="93"/>
    </row>
    <row r="114" spans="1:11" ht="27.6" customHeight="1" thickBot="1" x14ac:dyDescent="0.35">
      <c r="A114" s="172"/>
      <c r="B114" s="14" t="s">
        <v>16</v>
      </c>
      <c r="C114" s="18">
        <v>0</v>
      </c>
      <c r="D114" s="104"/>
      <c r="E114" s="75"/>
      <c r="J114" s="97"/>
      <c r="K114" s="82"/>
    </row>
    <row r="115" spans="1:11" ht="15" thickBot="1" x14ac:dyDescent="0.35">
      <c r="A115" s="171" t="s">
        <v>126</v>
      </c>
      <c r="B115" s="16" t="s">
        <v>32</v>
      </c>
      <c r="C115" s="17" t="s">
        <v>33</v>
      </c>
      <c r="D115" s="103">
        <f>C116</f>
        <v>0</v>
      </c>
      <c r="E115" s="74"/>
      <c r="I115" s="27" t="s">
        <v>51</v>
      </c>
      <c r="J115" s="76">
        <f>SUM(J103:J114)</f>
        <v>0</v>
      </c>
      <c r="K115" s="77"/>
    </row>
    <row r="116" spans="1:11" ht="15" thickBot="1" x14ac:dyDescent="0.35">
      <c r="A116" s="172"/>
      <c r="B116" s="14" t="s">
        <v>16</v>
      </c>
      <c r="C116" s="18">
        <v>0</v>
      </c>
      <c r="D116" s="104"/>
      <c r="E116" s="75"/>
    </row>
    <row r="117" spans="1:11" ht="15" thickBot="1" x14ac:dyDescent="0.35">
      <c r="A117" s="114" t="s">
        <v>34</v>
      </c>
      <c r="B117" s="115"/>
      <c r="C117" s="115"/>
      <c r="D117" s="42">
        <f>SUM(D103:D116)</f>
        <v>0</v>
      </c>
      <c r="E117" s="36"/>
    </row>
    <row r="118" spans="1:11" ht="28.8" customHeight="1" thickBot="1" x14ac:dyDescent="0.35">
      <c r="A118" s="9"/>
      <c r="B118" s="10"/>
      <c r="C118" s="10"/>
      <c r="D118" s="44"/>
      <c r="E118" s="13"/>
    </row>
    <row r="119" spans="1:11" ht="15" thickBot="1" x14ac:dyDescent="0.35">
      <c r="A119" s="125" t="s">
        <v>47</v>
      </c>
      <c r="B119" s="126"/>
      <c r="C119" s="126"/>
      <c r="D119" s="126"/>
      <c r="E119" s="126"/>
    </row>
    <row r="120" spans="1:11" ht="31.8" customHeight="1" thickBot="1" x14ac:dyDescent="0.35">
      <c r="A120" s="5" t="s">
        <v>0</v>
      </c>
      <c r="B120" s="6" t="s">
        <v>1</v>
      </c>
      <c r="C120" s="6" t="s">
        <v>2</v>
      </c>
      <c r="D120" s="41" t="s">
        <v>3</v>
      </c>
      <c r="E120" s="38" t="s">
        <v>58</v>
      </c>
    </row>
    <row r="121" spans="1:11" x14ac:dyDescent="0.3">
      <c r="A121" s="175" t="s">
        <v>125</v>
      </c>
      <c r="B121" s="3" t="s">
        <v>31</v>
      </c>
      <c r="C121" s="2" t="s">
        <v>30</v>
      </c>
      <c r="D121" s="99">
        <f>IF(C122=TRUE,2,0)</f>
        <v>0</v>
      </c>
      <c r="E121" s="70"/>
    </row>
    <row r="122" spans="1:11" ht="30" customHeight="1" thickBot="1" x14ac:dyDescent="0.35">
      <c r="A122" s="176"/>
      <c r="B122" s="14" t="s">
        <v>16</v>
      </c>
      <c r="C122" s="56" t="b">
        <v>0</v>
      </c>
      <c r="D122" s="100"/>
      <c r="E122" s="71"/>
    </row>
    <row r="123" spans="1:11" x14ac:dyDescent="0.3">
      <c r="A123" s="175" t="s">
        <v>124</v>
      </c>
      <c r="B123" s="3" t="s">
        <v>100</v>
      </c>
      <c r="C123" s="2" t="s">
        <v>72</v>
      </c>
      <c r="D123" s="99">
        <f>PRODUCT(C124*5)</f>
        <v>0</v>
      </c>
      <c r="E123" s="70"/>
    </row>
    <row r="124" spans="1:11" ht="15" thickBot="1" x14ac:dyDescent="0.35">
      <c r="A124" s="176"/>
      <c r="B124" s="14" t="s">
        <v>16</v>
      </c>
      <c r="C124" s="7">
        <v>0</v>
      </c>
      <c r="D124" s="100"/>
      <c r="E124" s="71"/>
    </row>
    <row r="125" spans="1:11" x14ac:dyDescent="0.3">
      <c r="A125" s="175" t="s">
        <v>123</v>
      </c>
      <c r="B125" s="3" t="s">
        <v>99</v>
      </c>
      <c r="C125" s="2" t="s">
        <v>73</v>
      </c>
      <c r="D125" s="99">
        <f>PRODUCT(C126*1)</f>
        <v>0</v>
      </c>
      <c r="E125" s="70"/>
    </row>
    <row r="126" spans="1:11" ht="15" thickBot="1" x14ac:dyDescent="0.35">
      <c r="A126" s="176"/>
      <c r="B126" s="14" t="s">
        <v>16</v>
      </c>
      <c r="C126" s="7">
        <v>0</v>
      </c>
      <c r="D126" s="100"/>
      <c r="E126" s="71"/>
    </row>
    <row r="127" spans="1:11" x14ac:dyDescent="0.3">
      <c r="A127" s="175" t="s">
        <v>122</v>
      </c>
      <c r="B127" s="3" t="s">
        <v>44</v>
      </c>
      <c r="C127" s="2" t="s">
        <v>15</v>
      </c>
      <c r="D127" s="99">
        <f>PRODUCT(C128*1)</f>
        <v>0</v>
      </c>
      <c r="E127" s="70"/>
    </row>
    <row r="128" spans="1:11" ht="15" thickBot="1" x14ac:dyDescent="0.35">
      <c r="A128" s="176"/>
      <c r="B128" s="14" t="s">
        <v>16</v>
      </c>
      <c r="C128" s="7">
        <v>0</v>
      </c>
      <c r="D128" s="100"/>
      <c r="E128" s="71"/>
    </row>
    <row r="129" spans="1:5" x14ac:dyDescent="0.3">
      <c r="A129" s="175" t="s">
        <v>121</v>
      </c>
      <c r="B129" s="3" t="s">
        <v>44</v>
      </c>
      <c r="C129" s="2" t="s">
        <v>5</v>
      </c>
      <c r="D129" s="99">
        <f>PRODUCT(C130*1)</f>
        <v>0</v>
      </c>
      <c r="E129" s="70"/>
    </row>
    <row r="130" spans="1:5" ht="15" thickBot="1" x14ac:dyDescent="0.35">
      <c r="A130" s="176"/>
      <c r="B130" s="14" t="s">
        <v>16</v>
      </c>
      <c r="C130" s="7">
        <v>0</v>
      </c>
      <c r="D130" s="100"/>
      <c r="E130" s="71"/>
    </row>
    <row r="131" spans="1:5" x14ac:dyDescent="0.3">
      <c r="A131" s="175" t="s">
        <v>120</v>
      </c>
      <c r="B131" s="3" t="s">
        <v>101</v>
      </c>
      <c r="C131" s="2" t="s">
        <v>35</v>
      </c>
      <c r="D131" s="99">
        <f>PRODUCT(C132*2)</f>
        <v>0</v>
      </c>
      <c r="E131" s="70"/>
    </row>
    <row r="132" spans="1:5" ht="15" thickBot="1" x14ac:dyDescent="0.35">
      <c r="A132" s="176"/>
      <c r="B132" s="4" t="s">
        <v>16</v>
      </c>
      <c r="C132" s="7">
        <v>0</v>
      </c>
      <c r="D132" s="100"/>
      <c r="E132" s="71"/>
    </row>
    <row r="133" spans="1:5" ht="15" thickBot="1" x14ac:dyDescent="0.35">
      <c r="A133" s="114" t="s">
        <v>36</v>
      </c>
      <c r="B133" s="115"/>
      <c r="C133" s="115"/>
      <c r="D133" s="42">
        <f>SUM(D121:D132)</f>
        <v>0</v>
      </c>
      <c r="E133" s="31"/>
    </row>
  </sheetData>
  <sheetProtection algorithmName="SHA-512" hashValue="h3CFn2oDLdEf6MuUsGESLzPTj0UyMup2SPfjmb/ACNslQtUSNiz8cZEDyuB6f8Q9wUE1iXrL9qAt0Sf1hAEmeA==" saltValue="0+/KOdLFVBSWpRVJozGWSA==" spinCount="100000" sheet="1" formatCells="0" formatColumns="0" formatRows="0" insertColumns="0" insertRows="0" insertHyperlinks="0" deleteColumns="0" deleteRows="0" sort="0" autoFilter="0"/>
  <mergeCells count="277">
    <mergeCell ref="A27:A28"/>
    <mergeCell ref="D27:D28"/>
    <mergeCell ref="E27:E28"/>
    <mergeCell ref="E35:E36"/>
    <mergeCell ref="E41:E42"/>
    <mergeCell ref="E33:E34"/>
    <mergeCell ref="E37:E38"/>
    <mergeCell ref="E39:E40"/>
    <mergeCell ref="D39:D40"/>
    <mergeCell ref="D37:D38"/>
    <mergeCell ref="A29:A30"/>
    <mergeCell ref="D29:D30"/>
    <mergeCell ref="A31:A32"/>
    <mergeCell ref="E93:E94"/>
    <mergeCell ref="A89:A90"/>
    <mergeCell ref="D89:D90"/>
    <mergeCell ref="E89:E90"/>
    <mergeCell ref="E91:E92"/>
    <mergeCell ref="A91:A92"/>
    <mergeCell ref="D91:D92"/>
    <mergeCell ref="A93:A94"/>
    <mergeCell ref="D93:D94"/>
    <mergeCell ref="J25:J26"/>
    <mergeCell ref="J29:J30"/>
    <mergeCell ref="K29:K30"/>
    <mergeCell ref="E31:E32"/>
    <mergeCell ref="E29:E30"/>
    <mergeCell ref="E9:E10"/>
    <mergeCell ref="K25:K26"/>
    <mergeCell ref="J27:J28"/>
    <mergeCell ref="K27:K28"/>
    <mergeCell ref="A1:E2"/>
    <mergeCell ref="B3:E3"/>
    <mergeCell ref="B4:E4"/>
    <mergeCell ref="B5:E5"/>
    <mergeCell ref="A6:E6"/>
    <mergeCell ref="A21:E21"/>
    <mergeCell ref="E23:E24"/>
    <mergeCell ref="E25:E26"/>
    <mergeCell ref="J1:K2"/>
    <mergeCell ref="J5:J6"/>
    <mergeCell ref="K5:K6"/>
    <mergeCell ref="A7:E7"/>
    <mergeCell ref="J7:K7"/>
    <mergeCell ref="A19:C19"/>
    <mergeCell ref="J11:K11"/>
    <mergeCell ref="A11:A12"/>
    <mergeCell ref="D11:D12"/>
    <mergeCell ref="E11:E12"/>
    <mergeCell ref="J9:J10"/>
    <mergeCell ref="K9:K10"/>
    <mergeCell ref="A9:A10"/>
    <mergeCell ref="D9:D10"/>
    <mergeCell ref="J19:K19"/>
    <mergeCell ref="J21:J22"/>
    <mergeCell ref="A95:A96"/>
    <mergeCell ref="D95:D96"/>
    <mergeCell ref="A63:A64"/>
    <mergeCell ref="D63:D64"/>
    <mergeCell ref="A83:A84"/>
    <mergeCell ref="D83:D84"/>
    <mergeCell ref="A85:A86"/>
    <mergeCell ref="D85:D86"/>
    <mergeCell ref="A87:A88"/>
    <mergeCell ref="D87:D88"/>
    <mergeCell ref="A71:A72"/>
    <mergeCell ref="D71:D72"/>
    <mergeCell ref="A79:A80"/>
    <mergeCell ref="D79:D80"/>
    <mergeCell ref="A75:A76"/>
    <mergeCell ref="D75:D76"/>
    <mergeCell ref="D73:D74"/>
    <mergeCell ref="E43:E44"/>
    <mergeCell ref="E47:E48"/>
    <mergeCell ref="E49:E50"/>
    <mergeCell ref="E45:E46"/>
    <mergeCell ref="D43:D44"/>
    <mergeCell ref="A45:A46"/>
    <mergeCell ref="D45:D46"/>
    <mergeCell ref="A81:A82"/>
    <mergeCell ref="D81:D82"/>
    <mergeCell ref="A61:A62"/>
    <mergeCell ref="D61:D62"/>
    <mergeCell ref="E61:E62"/>
    <mergeCell ref="A59:A60"/>
    <mergeCell ref="D59:D60"/>
    <mergeCell ref="E59:E60"/>
    <mergeCell ref="A57:A58"/>
    <mergeCell ref="D57:D58"/>
    <mergeCell ref="A47:A48"/>
    <mergeCell ref="A49:A50"/>
    <mergeCell ref="D49:D50"/>
    <mergeCell ref="E79:E80"/>
    <mergeCell ref="E81:E82"/>
    <mergeCell ref="E69:E70"/>
    <mergeCell ref="A73:A74"/>
    <mergeCell ref="E83:E84"/>
    <mergeCell ref="E85:E86"/>
    <mergeCell ref="A39:A40"/>
    <mergeCell ref="A35:A36"/>
    <mergeCell ref="D35:D36"/>
    <mergeCell ref="A37:A38"/>
    <mergeCell ref="A23:A24"/>
    <mergeCell ref="D23:D24"/>
    <mergeCell ref="D31:D32"/>
    <mergeCell ref="A33:A34"/>
    <mergeCell ref="D33:D34"/>
    <mergeCell ref="A25:A26"/>
    <mergeCell ref="D25:D26"/>
    <mergeCell ref="A51:C51"/>
    <mergeCell ref="A55:A56"/>
    <mergeCell ref="D55:D56"/>
    <mergeCell ref="A52:D52"/>
    <mergeCell ref="D47:D48"/>
    <mergeCell ref="A41:A42"/>
    <mergeCell ref="D41:D42"/>
    <mergeCell ref="A43:A44"/>
    <mergeCell ref="A53:E53"/>
    <mergeCell ref="A69:A70"/>
    <mergeCell ref="D69:D70"/>
    <mergeCell ref="E71:E72"/>
    <mergeCell ref="E73:E74"/>
    <mergeCell ref="A77:A78"/>
    <mergeCell ref="D77:D78"/>
    <mergeCell ref="E75:E76"/>
    <mergeCell ref="E77:E78"/>
    <mergeCell ref="J35:J36"/>
    <mergeCell ref="K35:K36"/>
    <mergeCell ref="K37:K38"/>
    <mergeCell ref="K75:K76"/>
    <mergeCell ref="J77:J78"/>
    <mergeCell ref="K77:K78"/>
    <mergeCell ref="J53:J54"/>
    <mergeCell ref="K53:K54"/>
    <mergeCell ref="J55:J56"/>
    <mergeCell ref="K55:K56"/>
    <mergeCell ref="A65:A66"/>
    <mergeCell ref="D65:D66"/>
    <mergeCell ref="A67:A68"/>
    <mergeCell ref="D67:D68"/>
    <mergeCell ref="K67:K68"/>
    <mergeCell ref="E55:E56"/>
    <mergeCell ref="E57:E58"/>
    <mergeCell ref="E63:E64"/>
    <mergeCell ref="A133:C133"/>
    <mergeCell ref="A97:A98"/>
    <mergeCell ref="D97:D98"/>
    <mergeCell ref="A99:C99"/>
    <mergeCell ref="A100:D100"/>
    <mergeCell ref="A109:A110"/>
    <mergeCell ref="D109:D110"/>
    <mergeCell ref="A111:A112"/>
    <mergeCell ref="D111:D112"/>
    <mergeCell ref="A105:A106"/>
    <mergeCell ref="D105:D106"/>
    <mergeCell ref="A117:C117"/>
    <mergeCell ref="A101:E101"/>
    <mergeCell ref="A119:E119"/>
    <mergeCell ref="E121:E122"/>
    <mergeCell ref="E129:E130"/>
    <mergeCell ref="A129:A130"/>
    <mergeCell ref="D129:D130"/>
    <mergeCell ref="E103:E104"/>
    <mergeCell ref="E105:E106"/>
    <mergeCell ref="A113:A114"/>
    <mergeCell ref="D113:D114"/>
    <mergeCell ref="E113:E114"/>
    <mergeCell ref="E131:E132"/>
    <mergeCell ref="K89:K90"/>
    <mergeCell ref="J91:J92"/>
    <mergeCell ref="K91:K92"/>
    <mergeCell ref="J49:K49"/>
    <mergeCell ref="J12:K12"/>
    <mergeCell ref="J51:J52"/>
    <mergeCell ref="K51:K52"/>
    <mergeCell ref="J41:J42"/>
    <mergeCell ref="K41:K42"/>
    <mergeCell ref="J43:J44"/>
    <mergeCell ref="K43:K44"/>
    <mergeCell ref="J45:J46"/>
    <mergeCell ref="K45:K46"/>
    <mergeCell ref="J47:K47"/>
    <mergeCell ref="J37:J38"/>
    <mergeCell ref="J39:J40"/>
    <mergeCell ref="K39:K40"/>
    <mergeCell ref="J31:J32"/>
    <mergeCell ref="K31:K32"/>
    <mergeCell ref="J33:J34"/>
    <mergeCell ref="K33:K34"/>
    <mergeCell ref="K21:K22"/>
    <mergeCell ref="J23:J24"/>
    <mergeCell ref="K23:K24"/>
    <mergeCell ref="J57:J58"/>
    <mergeCell ref="K57:K58"/>
    <mergeCell ref="J59:J60"/>
    <mergeCell ref="K59:K60"/>
    <mergeCell ref="J69:J70"/>
    <mergeCell ref="K69:K70"/>
    <mergeCell ref="J71:J72"/>
    <mergeCell ref="K71:K72"/>
    <mergeCell ref="J73:J74"/>
    <mergeCell ref="K73:K74"/>
    <mergeCell ref="J61:J62"/>
    <mergeCell ref="J63:J64"/>
    <mergeCell ref="K63:K64"/>
    <mergeCell ref="K61:K62"/>
    <mergeCell ref="J65:J66"/>
    <mergeCell ref="K65:K66"/>
    <mergeCell ref="J67:J68"/>
    <mergeCell ref="A121:A122"/>
    <mergeCell ref="D121:D122"/>
    <mergeCell ref="A107:A108"/>
    <mergeCell ref="D107:D108"/>
    <mergeCell ref="A115:A116"/>
    <mergeCell ref="D115:D116"/>
    <mergeCell ref="A103:A104"/>
    <mergeCell ref="D103:D104"/>
    <mergeCell ref="J85:J86"/>
    <mergeCell ref="J103:J104"/>
    <mergeCell ref="J113:J114"/>
    <mergeCell ref="J93:J94"/>
    <mergeCell ref="J95:J96"/>
    <mergeCell ref="J97:J98"/>
    <mergeCell ref="J101:K101"/>
    <mergeCell ref="J99:K99"/>
    <mergeCell ref="J105:J106"/>
    <mergeCell ref="K105:K106"/>
    <mergeCell ref="J109:J110"/>
    <mergeCell ref="K109:K110"/>
    <mergeCell ref="J111:J112"/>
    <mergeCell ref="K111:K112"/>
    <mergeCell ref="J107:J108"/>
    <mergeCell ref="K107:K108"/>
    <mergeCell ref="A131:A132"/>
    <mergeCell ref="D131:D132"/>
    <mergeCell ref="A123:A124"/>
    <mergeCell ref="D123:D124"/>
    <mergeCell ref="E123:E124"/>
    <mergeCell ref="A125:A126"/>
    <mergeCell ref="D125:D126"/>
    <mergeCell ref="E125:E126"/>
    <mergeCell ref="A127:A128"/>
    <mergeCell ref="D127:D128"/>
    <mergeCell ref="E127:E128"/>
    <mergeCell ref="E107:E108"/>
    <mergeCell ref="E109:E110"/>
    <mergeCell ref="E111:E112"/>
    <mergeCell ref="E115:E116"/>
    <mergeCell ref="J115:K115"/>
    <mergeCell ref="E65:E66"/>
    <mergeCell ref="E67:E68"/>
    <mergeCell ref="E87:E88"/>
    <mergeCell ref="E97:E98"/>
    <mergeCell ref="E95:E96"/>
    <mergeCell ref="K85:K86"/>
    <mergeCell ref="J79:J80"/>
    <mergeCell ref="K79:K80"/>
    <mergeCell ref="J81:K81"/>
    <mergeCell ref="J75:J76"/>
    <mergeCell ref="J83:K83"/>
    <mergeCell ref="K103:K104"/>
    <mergeCell ref="K113:K114"/>
    <mergeCell ref="K93:K94"/>
    <mergeCell ref="K95:K96"/>
    <mergeCell ref="K97:K98"/>
    <mergeCell ref="J87:J88"/>
    <mergeCell ref="K87:K88"/>
    <mergeCell ref="J89:J90"/>
    <mergeCell ref="A13:A14"/>
    <mergeCell ref="D13:D14"/>
    <mergeCell ref="E13:E14"/>
    <mergeCell ref="A15:A16"/>
    <mergeCell ref="D15:D16"/>
    <mergeCell ref="E15:E16"/>
    <mergeCell ref="A17:A18"/>
    <mergeCell ref="D17:D18"/>
    <mergeCell ref="E17:E1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251460</xdr:colOff>
                    <xdr:row>105</xdr:row>
                    <xdr:rowOff>7620</xdr:rowOff>
                  </from>
                  <to>
                    <xdr:col>2</xdr:col>
                    <xdr:colOff>1135380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251460</xdr:colOff>
                    <xdr:row>121</xdr:row>
                    <xdr:rowOff>60960</xdr:rowOff>
                  </from>
                  <to>
                    <xdr:col>2</xdr:col>
                    <xdr:colOff>1135380</xdr:colOff>
                    <xdr:row>122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2</xdr:col>
                    <xdr:colOff>243840</xdr:colOff>
                    <xdr:row>107</xdr:row>
                    <xdr:rowOff>60960</xdr:rowOff>
                  </from>
                  <to>
                    <xdr:col>2</xdr:col>
                    <xdr:colOff>1127760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2</xdr:col>
                    <xdr:colOff>251460</xdr:colOff>
                    <xdr:row>103</xdr:row>
                    <xdr:rowOff>7620</xdr:rowOff>
                  </from>
                  <to>
                    <xdr:col>2</xdr:col>
                    <xdr:colOff>1135380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251460</xdr:colOff>
                    <xdr:row>110</xdr:row>
                    <xdr:rowOff>167640</xdr:rowOff>
                  </from>
                  <to>
                    <xdr:col>2</xdr:col>
                    <xdr:colOff>1135380</xdr:colOff>
                    <xdr:row>112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2</xdr:col>
                    <xdr:colOff>251460</xdr:colOff>
                    <xdr:row>11</xdr:row>
                    <xdr:rowOff>7620</xdr:rowOff>
                  </from>
                  <to>
                    <xdr:col>2</xdr:col>
                    <xdr:colOff>1135380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2</xdr:col>
                    <xdr:colOff>251460</xdr:colOff>
                    <xdr:row>9</xdr:row>
                    <xdr:rowOff>7620</xdr:rowOff>
                  </from>
                  <to>
                    <xdr:col>2</xdr:col>
                    <xdr:colOff>1135380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2</xdr:col>
                    <xdr:colOff>251460</xdr:colOff>
                    <xdr:row>9</xdr:row>
                    <xdr:rowOff>7620</xdr:rowOff>
                  </from>
                  <to>
                    <xdr:col>2</xdr:col>
                    <xdr:colOff>1135380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2</xdr:col>
                    <xdr:colOff>251460</xdr:colOff>
                    <xdr:row>13</xdr:row>
                    <xdr:rowOff>7620</xdr:rowOff>
                  </from>
                  <to>
                    <xdr:col>2</xdr:col>
                    <xdr:colOff>1135380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2</xdr:col>
                    <xdr:colOff>251460</xdr:colOff>
                    <xdr:row>13</xdr:row>
                    <xdr:rowOff>7620</xdr:rowOff>
                  </from>
                  <to>
                    <xdr:col>2</xdr:col>
                    <xdr:colOff>1135380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2</xdr:col>
                    <xdr:colOff>251460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2</xdr:col>
                    <xdr:colOff>251460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2</xdr:col>
                    <xdr:colOff>251460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2</xdr:col>
                    <xdr:colOff>251460</xdr:colOff>
                    <xdr:row>15</xdr:row>
                    <xdr:rowOff>7620</xdr:rowOff>
                  </from>
                  <to>
                    <xdr:col>2</xdr:col>
                    <xdr:colOff>1135380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2</xdr:col>
                    <xdr:colOff>251460</xdr:colOff>
                    <xdr:row>17</xdr:row>
                    <xdr:rowOff>7620</xdr:rowOff>
                  </from>
                  <to>
                    <xdr:col>2</xdr:col>
                    <xdr:colOff>1135380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2</xdr:col>
                    <xdr:colOff>251460</xdr:colOff>
                    <xdr:row>17</xdr:row>
                    <xdr:rowOff>7620</xdr:rowOff>
                  </from>
                  <to>
                    <xdr:col>2</xdr:col>
                    <xdr:colOff>1135380</xdr:colOff>
                    <xdr:row>17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PROGRAD</dc:creator>
  <cp:lastModifiedBy>Helifaz Rocha</cp:lastModifiedBy>
  <cp:lastPrinted>2022-06-09T14:19:02Z</cp:lastPrinted>
  <dcterms:created xsi:type="dcterms:W3CDTF">2015-06-05T18:19:34Z</dcterms:created>
  <dcterms:modified xsi:type="dcterms:W3CDTF">2025-08-27T14:02:57Z</dcterms:modified>
</cp:coreProperties>
</file>